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еб 3" sheetId="1" r:id="rId1"/>
  </sheets>
  <definedNames>
    <definedName name="_xlnm.Print_Area" localSheetId="0">'Леб 3'!$A$1:$R$44</definedName>
  </definedNames>
  <calcPr fullCalcOnLoad="1" refMode="R1C1"/>
</workbook>
</file>

<file path=xl/sharedStrings.xml><?xml version="1.0" encoding="utf-8"?>
<sst xmlns="http://schemas.openxmlformats.org/spreadsheetml/2006/main" count="99" uniqueCount="75">
  <si>
    <t>жилого дома ул. ЛЕБЕДЕВА, дом 3</t>
  </si>
  <si>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</si>
  <si>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</si>
  <si>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</si>
  <si>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</si>
  <si>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-1,4,8 подъезды</t>
  </si>
  <si>
    <t>Материал стен</t>
  </si>
  <si>
    <t>к/п</t>
  </si>
  <si>
    <t>Место расположения ввода ХВС,  ГВС, отопления: 8 подъезд</t>
  </si>
  <si>
    <t>Год постройки</t>
  </si>
  <si>
    <t>Место расположения приборов учета ХВС, ГВС, отопления: подъезд 8</t>
  </si>
  <si>
    <t>Этажность</t>
  </si>
  <si>
    <t>Количество теплоузлов-8</t>
  </si>
  <si>
    <t>Подъезды</t>
  </si>
  <si>
    <t xml:space="preserve">Принадлежность  ТОС: "Университетский", Егорова П.И. </t>
  </si>
  <si>
    <t>Площадь придомовой территории м2</t>
  </si>
  <si>
    <t>Обслуживает-ТУ№2 тел 43-39-16</t>
  </si>
  <si>
    <t>Площадь лестничной клетки (кв.м.)</t>
  </si>
  <si>
    <t>Площадь кровли (кв.м.)</t>
  </si>
  <si>
    <t>Количество лифтов</t>
  </si>
  <si>
    <t xml:space="preserve">           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</si>
  <si>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</si>
  <si>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</si>
  <si>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</si>
  <si>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</si>
  <si>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</si>
  <si>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</si>
  <si>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</si>
  <si>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</si>
  <si>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</si>
  <si>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</si>
  <si>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</si>
  <si>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</si>
  <si>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</si>
  <si>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</si>
  <si>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</si>
  <si>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>Электронный счет по текущему ремонту</t>
  </si>
  <si>
    <t>дома №3 по ул. Лебедева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</si>
  <si>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</si>
  <si>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</si>
  <si>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</si>
  <si>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</si>
  <si>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</si>
  <si>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</si>
  <si>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</si>
  <si>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</si>
  <si>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Объем</t>
  </si>
  <si>
    <t>Сумма, руб</t>
  </si>
  <si>
    <t>Начислено прочих доходов</t>
  </si>
  <si>
    <t>выполнено</t>
  </si>
  <si>
    <t>Мастер участка – Кошельков Андрей Георгиевич</t>
  </si>
  <si>
    <t>Председатель совета МКД - Ермакова Л.Ж.</t>
  </si>
  <si>
    <t>Цена на ед. работ, руб</t>
  </si>
  <si>
    <t xml:space="preserve">  Ед. изм.</t>
  </si>
  <si>
    <t>Перевыполнение  ТР  на  01.01.2015год.</t>
  </si>
  <si>
    <t>Тариф на ТР 2015г. -2,80</t>
  </si>
  <si>
    <t xml:space="preserve">Дополнительные доходы </t>
  </si>
  <si>
    <t>Сумма  к выполнению ТР на 2015 год</t>
  </si>
  <si>
    <t>План работ на 2015 г.</t>
  </si>
  <si>
    <t xml:space="preserve">         РЕЕСТР РАБОТ ПО ТЕКУЩЕМУ РЕМОНТУ ПО ВИДАМ РАБОТ И СТОИМОСТИ НА 2015 ГОД</t>
  </si>
  <si>
    <t>План работ по текущему ремонту на 2015 г составлен исходя из имеющейся задолженности дома по статье "текущий ремонт" на 01.01.2015 г. с включением в первую очередь работ, необходимых для безаварийного функционирования дома</t>
  </si>
  <si>
    <t>ремонт теплоузлов</t>
  </si>
  <si>
    <t>косметич. Ремонт п.№4</t>
  </si>
  <si>
    <t>замена шиберов в мусорокамере,шт</t>
  </si>
  <si>
    <t>Изготовление и установка информац.стендов "объявления",шт</t>
  </si>
  <si>
    <t>ремонт заслонки шибера,шт</t>
  </si>
  <si>
    <t>ограждение конт.площадки</t>
  </si>
  <si>
    <t>обустройство отмостков,м2</t>
  </si>
  <si>
    <t>песочница,шт</t>
  </si>
  <si>
    <t>Электронный паспорт  по ремонту общего имущества</t>
  </si>
  <si>
    <t>ремонт пола в мусорокамере,подъезд</t>
  </si>
  <si>
    <t>в т.ч.герметизация МПШ (228,237,273,113,76,233,249,269,275)</t>
  </si>
  <si>
    <t>Сантехнические работы, герметизация МПШ,козырьки балконов, кровля и прочие аварийные работы</t>
  </si>
  <si>
    <t>козырьки балконов (кв. 193,113)</t>
  </si>
  <si>
    <t>ремонт кровля (76,113,193,233,274,ендова)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</si>
</sst>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0.000"/>
    <numFmt numFmtId="168" formatCode="_-* #,##0.0_р_._-;\-* #,##0.0_р_._-;_-* &quot;-&quot;?_р_._-;_-@_-"/>
  </numFmts>
  <fonts count="39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33">
      <alignment/>
      <protection/>
    </xf>
    <xf numFmtId="0" fontId="4" fillId="0" borderId="0" xfId="33" applyFont="1">
      <alignment/>
      <protection/>
    </xf>
    <xf numFmtId="0" fontId="2" fillId="0" borderId="0" xfId="33" applyFont="1">
      <alignment/>
      <protection/>
    </xf>
    <xf numFmtId="0" fontId="3" fillId="0" borderId="0" xfId="33" applyFont="1">
      <alignment/>
      <protection/>
    </xf>
    <xf numFmtId="0" fontId="2" fillId="0" borderId="0" xfId="33" applyNumberFormat="1" applyFont="1" applyBorder="1" applyAlignment="1">
      <alignment horizontal="left" vertical="center"/>
      <protection/>
    </xf>
    <xf numFmtId="0" fontId="2" fillId="0" borderId="0" xfId="33" applyNumberFormat="1" applyFont="1" applyBorder="1" applyAlignment="1">
      <alignment horizontal="center"/>
      <protection/>
    </xf>
    <xf numFmtId="0" fontId="4" fillId="0" borderId="0" xfId="33" applyNumberFormat="1" applyFont="1" applyAlignment="1">
      <alignment horizontal="justify"/>
      <protection/>
    </xf>
    <xf numFmtId="0" fontId="4" fillId="0" borderId="0" xfId="33" applyNumberFormat="1" applyFont="1">
      <alignment/>
      <protection/>
    </xf>
    <xf numFmtId="0" fontId="4" fillId="0" borderId="10" xfId="33" applyNumberFormat="1" applyFont="1" applyBorder="1">
      <alignment/>
      <protection/>
    </xf>
    <xf numFmtId="0" fontId="4" fillId="0" borderId="11" xfId="33" applyNumberFormat="1" applyFont="1" applyBorder="1">
      <alignment/>
      <protection/>
    </xf>
    <xf numFmtId="0" fontId="4" fillId="0" borderId="0" xfId="33" applyNumberFormat="1" applyFont="1" applyFill="1" applyBorder="1" applyAlignment="1">
      <alignment horizontal="center" vertical="center"/>
      <protection/>
    </xf>
    <xf numFmtId="0" fontId="4" fillId="0" borderId="12" xfId="33" applyNumberFormat="1" applyFont="1" applyBorder="1">
      <alignment/>
      <protection/>
    </xf>
    <xf numFmtId="0" fontId="4" fillId="0" borderId="0" xfId="33" applyNumberFormat="1" applyFont="1" applyAlignment="1">
      <alignment horizontal="right"/>
      <protection/>
    </xf>
    <xf numFmtId="0" fontId="2" fillId="0" borderId="0" xfId="33" applyNumberFormat="1" applyFont="1" applyBorder="1" applyAlignment="1">
      <alignment/>
      <protection/>
    </xf>
    <xf numFmtId="0" fontId="2" fillId="0" borderId="13" xfId="33" applyNumberFormat="1" applyFont="1" applyBorder="1" applyAlignment="1">
      <alignment horizontal="center" vertical="top" wrapText="1"/>
      <protection/>
    </xf>
    <xf numFmtId="0" fontId="2" fillId="0" borderId="0" xfId="33" applyNumberFormat="1" applyFont="1" applyBorder="1">
      <alignment/>
      <protection/>
    </xf>
    <xf numFmtId="0" fontId="2" fillId="0" borderId="13" xfId="33" applyNumberFormat="1" applyFont="1" applyFill="1" applyBorder="1">
      <alignment/>
      <protection/>
    </xf>
    <xf numFmtId="0" fontId="2" fillId="0" borderId="13" xfId="33" applyNumberFormat="1" applyFont="1" applyBorder="1" applyAlignment="1">
      <alignment horizontal="justify"/>
      <protection/>
    </xf>
    <xf numFmtId="0" fontId="2" fillId="0" borderId="13" xfId="33" applyNumberFormat="1" applyFont="1" applyBorder="1">
      <alignment/>
      <protection/>
    </xf>
    <xf numFmtId="0" fontId="4" fillId="0" borderId="13" xfId="33" applyNumberFormat="1" applyFont="1" applyBorder="1" applyAlignment="1">
      <alignment horizontal="right" vertical="top" wrapText="1"/>
      <protection/>
    </xf>
    <xf numFmtId="0" fontId="4" fillId="0" borderId="13" xfId="33" applyNumberFormat="1" applyFont="1" applyBorder="1" applyAlignment="1">
      <alignment vertical="top" wrapText="1"/>
      <protection/>
    </xf>
    <xf numFmtId="0" fontId="4" fillId="0" borderId="13" xfId="33" applyNumberFormat="1" applyFont="1" applyFill="1" applyBorder="1">
      <alignment/>
      <protection/>
    </xf>
    <xf numFmtId="0" fontId="4" fillId="0" borderId="13" xfId="33" applyNumberFormat="1" applyFont="1" applyBorder="1" applyAlignment="1">
      <alignment horizontal="justify"/>
      <protection/>
    </xf>
    <xf numFmtId="0" fontId="4" fillId="0" borderId="13" xfId="33" applyNumberFormat="1" applyFont="1" applyBorder="1">
      <alignment/>
      <protection/>
    </xf>
    <xf numFmtId="0" fontId="2" fillId="0" borderId="0" xfId="0" applyNumberFormat="1" applyFont="1" applyAlignment="1">
      <alignment/>
    </xf>
    <xf numFmtId="0" fontId="2" fillId="0" borderId="0" xfId="33" applyNumberFormat="1" applyFont="1">
      <alignment/>
      <protection/>
    </xf>
    <xf numFmtId="0" fontId="2" fillId="0" borderId="0" xfId="33" applyNumberFormat="1" applyFont="1" applyAlignment="1">
      <alignment horizontal="justify"/>
      <protection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13" xfId="0" applyNumberFormat="1" applyFont="1" applyBorder="1" applyAlignment="1">
      <alignment horizontal="right"/>
    </xf>
    <xf numFmtId="164" fontId="4" fillId="0" borderId="0" xfId="33" applyNumberFormat="1" applyFont="1" applyAlignment="1">
      <alignment horizontal="right"/>
      <protection/>
    </xf>
    <xf numFmtId="1" fontId="2" fillId="0" borderId="13" xfId="0" applyNumberFormat="1" applyFont="1" applyBorder="1" applyAlignment="1">
      <alignment/>
    </xf>
    <xf numFmtId="1" fontId="4" fillId="0" borderId="0" xfId="33" applyNumberFormat="1" applyFont="1">
      <alignment/>
      <protection/>
    </xf>
    <xf numFmtId="0" fontId="2" fillId="0" borderId="0" xfId="33" applyFont="1" applyBorder="1" applyAlignment="1">
      <alignment horizontal="left"/>
      <protection/>
    </xf>
    <xf numFmtId="0" fontId="3" fillId="0" borderId="0" xfId="33" applyFont="1" applyAlignment="1">
      <alignment horizontal="justify"/>
      <protection/>
    </xf>
    <xf numFmtId="0" fontId="2" fillId="0" borderId="14" xfId="33" applyNumberFormat="1" applyFont="1" applyBorder="1" applyAlignment="1">
      <alignment horizontal="right" vertical="top" wrapText="1"/>
      <protection/>
    </xf>
    <xf numFmtId="0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5" xfId="33" applyNumberFormat="1" applyFont="1" applyFill="1" applyBorder="1" applyAlignment="1">
      <alignment horizontal="center" vertical="center" wrapText="1"/>
      <protection/>
    </xf>
    <xf numFmtId="0" fontId="2" fillId="0" borderId="15" xfId="33" applyNumberFormat="1" applyFont="1" applyBorder="1">
      <alignment/>
      <protection/>
    </xf>
    <xf numFmtId="0" fontId="4" fillId="0" borderId="15" xfId="33" applyNumberFormat="1" applyFont="1" applyBorder="1">
      <alignment/>
      <protection/>
    </xf>
    <xf numFmtId="0" fontId="4" fillId="0" borderId="14" xfId="33" applyNumberFormat="1" applyFont="1" applyBorder="1" applyAlignment="1">
      <alignment horizontal="right"/>
      <protection/>
    </xf>
    <xf numFmtId="166" fontId="4" fillId="0" borderId="13" xfId="59" applyNumberFormat="1" applyFont="1" applyBorder="1" applyAlignment="1">
      <alignment/>
    </xf>
    <xf numFmtId="0" fontId="4" fillId="0" borderId="16" xfId="33" applyNumberFormat="1" applyFont="1" applyBorder="1" applyAlignment="1">
      <alignment horizontal="left" vertical="center" wrapText="1"/>
      <protection/>
    </xf>
    <xf numFmtId="0" fontId="2" fillId="0" borderId="17" xfId="33" applyNumberFormat="1" applyFont="1" applyBorder="1">
      <alignment/>
      <protection/>
    </xf>
    <xf numFmtId="0" fontId="2" fillId="0" borderId="16" xfId="33" applyNumberFormat="1" applyFont="1" applyBorder="1" applyAlignment="1">
      <alignment vertical="top" wrapText="1"/>
      <protection/>
    </xf>
    <xf numFmtId="0" fontId="4" fillId="0" borderId="16" xfId="33" applyNumberFormat="1" applyFont="1" applyBorder="1" applyAlignment="1">
      <alignment vertical="center" wrapText="1"/>
      <protection/>
    </xf>
    <xf numFmtId="0" fontId="4" fillId="0" borderId="16" xfId="33" applyNumberFormat="1" applyFont="1" applyBorder="1" applyAlignment="1">
      <alignment vertical="top" wrapText="1"/>
      <protection/>
    </xf>
    <xf numFmtId="0" fontId="2" fillId="0" borderId="15" xfId="33" applyNumberFormat="1" applyFont="1" applyBorder="1" applyAlignment="1">
      <alignment horizontal="center" vertical="top" wrapText="1"/>
      <protection/>
    </xf>
    <xf numFmtId="0" fontId="4" fillId="0" borderId="14" xfId="33" applyNumberFormat="1" applyFont="1" applyBorder="1" applyAlignment="1">
      <alignment horizontal="right" vertical="top" wrapText="1"/>
      <protection/>
    </xf>
    <xf numFmtId="0" fontId="4" fillId="0" borderId="18" xfId="33" applyNumberFormat="1" applyFont="1" applyBorder="1" applyAlignment="1">
      <alignment horizontal="left" vertical="center" wrapText="1"/>
      <protection/>
    </xf>
    <xf numFmtId="0" fontId="4" fillId="0" borderId="15" xfId="0" applyNumberFormat="1" applyFont="1" applyBorder="1" applyAlignment="1">
      <alignment horizontal="right" vertical="top" wrapText="1"/>
    </xf>
    <xf numFmtId="1" fontId="4" fillId="0" borderId="13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2" fillId="0" borderId="19" xfId="33" applyNumberFormat="1" applyFont="1" applyBorder="1" applyAlignment="1">
      <alignment horizontal="left"/>
      <protection/>
    </xf>
    <xf numFmtId="0" fontId="2" fillId="0" borderId="20" xfId="33" applyNumberFormat="1" applyFont="1" applyBorder="1" applyAlignment="1">
      <alignment horizontal="right"/>
      <protection/>
    </xf>
    <xf numFmtId="0" fontId="2" fillId="0" borderId="14" xfId="33" applyNumberFormat="1" applyFont="1" applyBorder="1" applyAlignment="1">
      <alignment horizontal="left"/>
      <protection/>
    </xf>
    <xf numFmtId="0" fontId="2" fillId="0" borderId="15" xfId="33" applyNumberFormat="1" applyFont="1" applyBorder="1" applyAlignment="1">
      <alignment horizontal="right"/>
      <protection/>
    </xf>
    <xf numFmtId="0" fontId="2" fillId="0" borderId="15" xfId="59" applyNumberFormat="1" applyFont="1" applyBorder="1" applyAlignment="1">
      <alignment horizontal="right"/>
    </xf>
    <xf numFmtId="1" fontId="2" fillId="0" borderId="15" xfId="59" applyNumberFormat="1" applyFont="1" applyBorder="1" applyAlignment="1">
      <alignment horizontal="right"/>
    </xf>
    <xf numFmtId="0" fontId="2" fillId="0" borderId="21" xfId="33" applyNumberFormat="1" applyFont="1" applyBorder="1" applyAlignment="1">
      <alignment horizontal="left"/>
      <protection/>
    </xf>
    <xf numFmtId="1" fontId="2" fillId="0" borderId="22" xfId="59" applyNumberFormat="1" applyFont="1" applyFill="1" applyBorder="1" applyAlignment="1">
      <alignment horizontal="right"/>
    </xf>
    <xf numFmtId="0" fontId="4" fillId="0" borderId="11" xfId="33" applyNumberFormat="1" applyFont="1" applyBorder="1" applyAlignment="1">
      <alignment/>
      <protection/>
    </xf>
    <xf numFmtId="0" fontId="2" fillId="0" borderId="13" xfId="0" applyNumberFormat="1" applyFont="1" applyBorder="1" applyAlignment="1">
      <alignment horizontal="center"/>
    </xf>
    <xf numFmtId="0" fontId="2" fillId="0" borderId="0" xfId="33" applyNumberFormat="1" applyFont="1" applyAlignment="1">
      <alignment horizontal="center"/>
      <protection/>
    </xf>
    <xf numFmtId="0" fontId="2" fillId="0" borderId="0" xfId="33" applyFont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4" fillId="0" borderId="13" xfId="33" applyNumberFormat="1" applyFont="1" applyFill="1" applyBorder="1" applyAlignment="1">
      <alignment vertical="top"/>
      <protection/>
    </xf>
    <xf numFmtId="0" fontId="4" fillId="0" borderId="13" xfId="33" applyNumberFormat="1" applyFont="1" applyBorder="1" applyAlignment="1">
      <alignment horizontal="justify" vertical="top"/>
      <protection/>
    </xf>
    <xf numFmtId="0" fontId="4" fillId="0" borderId="13" xfId="33" applyNumberFormat="1" applyFont="1" applyBorder="1" applyAlignment="1">
      <alignment vertical="top"/>
      <protection/>
    </xf>
    <xf numFmtId="0" fontId="4" fillId="0" borderId="15" xfId="33" applyNumberFormat="1" applyFont="1" applyBorder="1" applyAlignment="1">
      <alignment vertical="top"/>
      <protection/>
    </xf>
    <xf numFmtId="0" fontId="4" fillId="0" borderId="0" xfId="33" applyFont="1" applyAlignment="1">
      <alignment vertical="top"/>
      <protection/>
    </xf>
    <xf numFmtId="0" fontId="1" fillId="0" borderId="0" xfId="33" applyAlignment="1">
      <alignment vertical="top"/>
      <protection/>
    </xf>
    <xf numFmtId="0" fontId="2" fillId="0" borderId="23" xfId="33" applyNumberFormat="1" applyFont="1" applyBorder="1" applyAlignment="1">
      <alignment horizontal="right" vertical="top" wrapText="1"/>
      <protection/>
    </xf>
    <xf numFmtId="0" fontId="2" fillId="0" borderId="24" xfId="33" applyNumberFormat="1" applyFont="1" applyBorder="1" applyAlignment="1">
      <alignment vertical="top" wrapText="1"/>
      <protection/>
    </xf>
    <xf numFmtId="0" fontId="2" fillId="0" borderId="25" xfId="33" applyNumberFormat="1" applyFont="1" applyBorder="1" applyAlignment="1">
      <alignment vertical="top" wrapText="1"/>
      <protection/>
    </xf>
    <xf numFmtId="0" fontId="2" fillId="0" borderId="24" xfId="33" applyNumberFormat="1" applyFont="1" applyFill="1" applyBorder="1">
      <alignment/>
      <protection/>
    </xf>
    <xf numFmtId="0" fontId="4" fillId="0" borderId="16" xfId="33" applyNumberFormat="1" applyFont="1" applyBorder="1" applyAlignment="1">
      <alignment horizontal="left" vertical="top" wrapText="1"/>
      <protection/>
    </xf>
    <xf numFmtId="0" fontId="4" fillId="0" borderId="26" xfId="33" applyNumberFormat="1" applyFont="1" applyBorder="1" applyAlignment="1">
      <alignment vertical="top" wrapText="1"/>
      <protection/>
    </xf>
    <xf numFmtId="0" fontId="4" fillId="0" borderId="26" xfId="33" applyNumberFormat="1" applyFont="1" applyBorder="1" applyAlignment="1">
      <alignment wrapText="1"/>
      <protection/>
    </xf>
    <xf numFmtId="0" fontId="2" fillId="0" borderId="27" xfId="33" applyNumberFormat="1" applyFont="1" applyBorder="1" applyAlignment="1">
      <alignment vertical="top" wrapText="1"/>
      <protection/>
    </xf>
    <xf numFmtId="0" fontId="2" fillId="0" borderId="10" xfId="33" applyNumberFormat="1" applyFont="1" applyBorder="1" applyAlignment="1">
      <alignment horizontal="left"/>
      <protection/>
    </xf>
    <xf numFmtId="0" fontId="2" fillId="0" borderId="28" xfId="33" applyNumberFormat="1" applyFont="1" applyFill="1" applyBorder="1" applyAlignment="1">
      <alignment horizontal="center" vertical="center" wrapText="1"/>
      <protection/>
    </xf>
    <xf numFmtId="0" fontId="2" fillId="0" borderId="29" xfId="33" applyNumberFormat="1" applyFont="1" applyBorder="1">
      <alignment/>
      <protection/>
    </xf>
    <xf numFmtId="1" fontId="2" fillId="0" borderId="29" xfId="33" applyNumberFormat="1" applyFont="1" applyBorder="1">
      <alignment/>
      <protection/>
    </xf>
    <xf numFmtId="1" fontId="2" fillId="0" borderId="29" xfId="33" applyNumberFormat="1" applyFont="1" applyBorder="1" applyAlignment="1">
      <alignment vertical="top"/>
      <protection/>
    </xf>
    <xf numFmtId="1" fontId="2" fillId="0" borderId="30" xfId="33" applyNumberFormat="1" applyFont="1" applyBorder="1" applyAlignment="1">
      <alignment vertical="top"/>
      <protection/>
    </xf>
    <xf numFmtId="1" fontId="2" fillId="0" borderId="30" xfId="33" applyNumberFormat="1" applyFont="1" applyBorder="1">
      <alignment/>
      <protection/>
    </xf>
    <xf numFmtId="1" fontId="2" fillId="0" borderId="12" xfId="33" applyNumberFormat="1" applyFont="1" applyBorder="1">
      <alignment/>
      <protection/>
    </xf>
    <xf numFmtId="0" fontId="2" fillId="0" borderId="14" xfId="33" applyNumberFormat="1" applyFont="1" applyFill="1" applyBorder="1" applyAlignment="1">
      <alignment horizontal="center" vertical="top" wrapText="1"/>
      <protection/>
    </xf>
    <xf numFmtId="0" fontId="2" fillId="0" borderId="21" xfId="33" applyNumberFormat="1" applyFont="1" applyFill="1" applyBorder="1" applyAlignment="1">
      <alignment horizontal="center" vertical="top" wrapText="1"/>
      <protection/>
    </xf>
    <xf numFmtId="0" fontId="2" fillId="0" borderId="25" xfId="33" applyNumberFormat="1" applyFont="1" applyFill="1" applyBorder="1">
      <alignment/>
      <protection/>
    </xf>
    <xf numFmtId="0" fontId="2" fillId="0" borderId="0" xfId="33" applyNumberFormat="1" applyFont="1" applyAlignment="1">
      <alignment wrapText="1"/>
      <protection/>
    </xf>
    <xf numFmtId="0" fontId="4" fillId="0" borderId="0" xfId="0" applyNumberFormat="1" applyFont="1" applyAlignment="1">
      <alignment wrapText="1"/>
    </xf>
    <xf numFmtId="0" fontId="4" fillId="0" borderId="31" xfId="33" applyNumberFormat="1" applyFont="1" applyBorder="1" applyAlignment="1">
      <alignment horizontal="center" vertical="center"/>
      <protection/>
    </xf>
    <xf numFmtId="0" fontId="4" fillId="0" borderId="31" xfId="33" applyNumberFormat="1" applyFont="1" applyBorder="1" applyAlignment="1">
      <alignment horizontal="justify" vertical="center"/>
      <protection/>
    </xf>
    <xf numFmtId="0" fontId="4" fillId="0" borderId="0" xfId="33" applyNumberFormat="1" applyFont="1" applyFill="1" applyBorder="1" applyAlignment="1">
      <alignment vertical="center"/>
      <protection/>
    </xf>
    <xf numFmtId="0" fontId="2" fillId="32" borderId="19" xfId="33" applyNumberFormat="1" applyFont="1" applyFill="1" applyBorder="1" applyAlignment="1">
      <alignment horizontal="center"/>
      <protection/>
    </xf>
    <xf numFmtId="0" fontId="2" fillId="32" borderId="32" xfId="0" applyNumberFormat="1" applyFont="1" applyFill="1" applyBorder="1" applyAlignment="1">
      <alignment horizontal="center"/>
    </xf>
    <xf numFmtId="0" fontId="2" fillId="32" borderId="20" xfId="0" applyNumberFormat="1" applyFont="1" applyFill="1" applyBorder="1" applyAlignment="1">
      <alignment horizontal="center"/>
    </xf>
    <xf numFmtId="0" fontId="4" fillId="0" borderId="11" xfId="33" applyNumberFormat="1" applyFont="1" applyFill="1" applyBorder="1" applyAlignment="1">
      <alignment vertical="center"/>
      <protection/>
    </xf>
    <xf numFmtId="0" fontId="4" fillId="0" borderId="0" xfId="33" applyNumberFormat="1" applyFont="1" applyFill="1" applyBorder="1" applyAlignment="1">
      <alignment horizontal="center" vertical="center"/>
      <protection/>
    </xf>
    <xf numFmtId="0" fontId="4" fillId="0" borderId="33" xfId="33" applyNumberFormat="1" applyFont="1" applyFill="1" applyBorder="1" applyAlignment="1">
      <alignment horizontal="left"/>
      <protection/>
    </xf>
    <xf numFmtId="0" fontId="4" fillId="0" borderId="34" xfId="33" applyNumberFormat="1" applyFont="1" applyFill="1" applyBorder="1" applyAlignment="1">
      <alignment horizontal="left"/>
      <protection/>
    </xf>
    <xf numFmtId="0" fontId="4" fillId="0" borderId="0" xfId="33" applyNumberFormat="1" applyFont="1" applyFill="1" applyBorder="1" applyAlignment="1">
      <alignment/>
      <protection/>
    </xf>
    <xf numFmtId="0" fontId="2" fillId="0" borderId="17" xfId="33" applyNumberFormat="1" applyFont="1" applyBorder="1" applyAlignment="1">
      <alignment horizontal="center"/>
      <protection/>
    </xf>
    <xf numFmtId="0" fontId="2" fillId="0" borderId="35" xfId="33" applyNumberFormat="1" applyFont="1" applyBorder="1" applyAlignment="1">
      <alignment horizontal="center"/>
      <protection/>
    </xf>
    <xf numFmtId="0" fontId="2" fillId="0" borderId="28" xfId="33" applyNumberFormat="1" applyFont="1" applyBorder="1" applyAlignment="1">
      <alignment horizontal="center"/>
      <protection/>
    </xf>
    <xf numFmtId="0" fontId="4" fillId="0" borderId="0" xfId="33" applyNumberFormat="1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tabSelected="1" zoomScale="75" zoomScaleNormal="75" zoomScaleSheetLayoutView="75" zoomScalePageLayoutView="0" workbookViewId="0" topLeftCell="A13">
      <selection activeCell="M41" sqref="M41"/>
    </sheetView>
  </sheetViews>
  <sheetFormatPr defaultColWidth="8.7109375" defaultRowHeight="12.75"/>
  <cols>
    <col min="1" max="1" width="48.57421875" style="8" customWidth="1"/>
    <col min="2" max="2" width="15.57421875" style="13" customWidth="1"/>
    <col min="3" max="3" width="13.421875" style="8" customWidth="1"/>
    <col min="4" max="4" width="12.7109375" style="8" bestFit="1" customWidth="1"/>
    <col min="5" max="5" width="10.00390625" style="8" bestFit="1" customWidth="1"/>
    <col min="6" max="6" width="12.00390625" style="7" customWidth="1"/>
    <col min="7" max="7" width="12.421875" style="8" customWidth="1"/>
    <col min="8" max="8" width="11.57421875" style="8" customWidth="1"/>
    <col min="9" max="9" width="11.28125" style="8" customWidth="1"/>
    <col min="10" max="10" width="12.00390625" style="8" customWidth="1"/>
    <col min="11" max="11" width="11.28125" style="8" customWidth="1"/>
    <col min="12" max="12" width="10.421875" style="8" customWidth="1"/>
    <col min="13" max="14" width="11.7109375" style="8" customWidth="1"/>
    <col min="15" max="15" width="11.57421875" style="8" customWidth="1"/>
    <col min="16" max="16" width="9.7109375" style="8" customWidth="1"/>
    <col min="17" max="17" width="11.28125" style="8" customWidth="1"/>
    <col min="18" max="18" width="12.140625" style="8" bestFit="1" customWidth="1"/>
    <col min="19" max="19" width="8.7109375" style="2" customWidth="1"/>
    <col min="20" max="16384" width="8.7109375" style="1" customWidth="1"/>
  </cols>
  <sheetData>
    <row r="1" spans="1:22" ht="16.5" thickBot="1">
      <c r="A1" s="34" t="s">
        <v>69</v>
      </c>
      <c r="B1" s="5"/>
      <c r="C1" s="14" t="s">
        <v>0</v>
      </c>
      <c r="D1" s="6"/>
      <c r="E1" s="6"/>
      <c r="T1" s="2"/>
      <c r="U1" s="2"/>
      <c r="V1" s="2"/>
    </row>
    <row r="2" spans="1:22" ht="15.75">
      <c r="A2" s="54" t="s">
        <v>1</v>
      </c>
      <c r="B2" s="55">
        <v>15286.4</v>
      </c>
      <c r="C2" s="102" t="s">
        <v>2</v>
      </c>
      <c r="D2" s="103"/>
      <c r="E2" s="103"/>
      <c r="F2" s="103"/>
      <c r="G2" s="103"/>
      <c r="H2" s="103"/>
      <c r="I2" s="103"/>
      <c r="J2" s="9"/>
      <c r="T2" s="2"/>
      <c r="U2" s="2"/>
      <c r="V2" s="2"/>
    </row>
    <row r="3" spans="1:22" ht="15.75">
      <c r="A3" s="56" t="s">
        <v>3</v>
      </c>
      <c r="B3" s="57">
        <v>276</v>
      </c>
      <c r="C3" s="104" t="s">
        <v>51</v>
      </c>
      <c r="D3" s="104"/>
      <c r="E3" s="104"/>
      <c r="F3" s="104"/>
      <c r="G3" s="104"/>
      <c r="H3" s="104"/>
      <c r="I3" s="104"/>
      <c r="J3" s="62"/>
      <c r="T3" s="2"/>
      <c r="U3" s="2"/>
      <c r="V3" s="2"/>
    </row>
    <row r="4" spans="1:22" ht="15.75">
      <c r="A4" s="56" t="s">
        <v>4</v>
      </c>
      <c r="B4" s="57">
        <v>770</v>
      </c>
      <c r="C4" s="104" t="s">
        <v>5</v>
      </c>
      <c r="D4" s="104"/>
      <c r="E4" s="104"/>
      <c r="F4" s="104"/>
      <c r="G4" s="104"/>
      <c r="H4" s="104"/>
      <c r="I4" s="104"/>
      <c r="J4" s="62"/>
      <c r="T4" s="2"/>
      <c r="U4" s="2"/>
      <c r="V4" s="2"/>
    </row>
    <row r="5" spans="1:22" ht="15.75">
      <c r="A5" s="56" t="s">
        <v>6</v>
      </c>
      <c r="B5" s="57" t="s">
        <v>7</v>
      </c>
      <c r="C5" s="104" t="s">
        <v>8</v>
      </c>
      <c r="D5" s="104"/>
      <c r="E5" s="104"/>
      <c r="F5" s="104"/>
      <c r="G5" s="104"/>
      <c r="H5" s="104"/>
      <c r="I5" s="104"/>
      <c r="J5" s="62"/>
      <c r="T5" s="2"/>
      <c r="U5" s="2"/>
      <c r="V5" s="2"/>
    </row>
    <row r="6" spans="1:22" ht="15.75">
      <c r="A6" s="56" t="s">
        <v>9</v>
      </c>
      <c r="B6" s="57">
        <v>1989</v>
      </c>
      <c r="C6" s="104" t="s">
        <v>10</v>
      </c>
      <c r="D6" s="104"/>
      <c r="E6" s="104"/>
      <c r="F6" s="104"/>
      <c r="G6" s="104"/>
      <c r="H6" s="104"/>
      <c r="I6" s="104"/>
      <c r="J6" s="62"/>
      <c r="T6" s="2"/>
      <c r="U6" s="2"/>
      <c r="V6" s="2"/>
    </row>
    <row r="7" spans="1:22" ht="15.75">
      <c r="A7" s="56" t="s">
        <v>11</v>
      </c>
      <c r="B7" s="57">
        <v>10</v>
      </c>
      <c r="C7" s="104" t="s">
        <v>12</v>
      </c>
      <c r="D7" s="104"/>
      <c r="E7" s="104"/>
      <c r="F7" s="104"/>
      <c r="G7" s="104"/>
      <c r="H7" s="104"/>
      <c r="I7" s="104"/>
      <c r="J7" s="62"/>
      <c r="T7" s="2"/>
      <c r="U7" s="2"/>
      <c r="V7" s="2"/>
    </row>
    <row r="8" spans="1:22" ht="15.75">
      <c r="A8" s="56" t="s">
        <v>13</v>
      </c>
      <c r="B8" s="57">
        <v>8</v>
      </c>
      <c r="C8" s="96" t="s">
        <v>14</v>
      </c>
      <c r="D8" s="96"/>
      <c r="E8" s="96"/>
      <c r="F8" s="96"/>
      <c r="G8" s="96"/>
      <c r="H8" s="96"/>
      <c r="I8" s="96"/>
      <c r="J8" s="62"/>
      <c r="T8" s="2"/>
      <c r="U8" s="2"/>
      <c r="V8" s="2"/>
    </row>
    <row r="9" spans="1:22" ht="15.75">
      <c r="A9" s="56" t="s">
        <v>15</v>
      </c>
      <c r="B9" s="57">
        <v>2792</v>
      </c>
      <c r="C9" s="96" t="s">
        <v>16</v>
      </c>
      <c r="D9" s="96"/>
      <c r="E9" s="96"/>
      <c r="F9" s="96"/>
      <c r="G9" s="96"/>
      <c r="H9" s="96"/>
      <c r="I9" s="96"/>
      <c r="J9" s="62"/>
      <c r="T9" s="2"/>
      <c r="U9" s="2"/>
      <c r="V9" s="2"/>
    </row>
    <row r="10" spans="1:22" ht="15.75">
      <c r="A10" s="56" t="s">
        <v>17</v>
      </c>
      <c r="B10" s="57">
        <v>2269</v>
      </c>
      <c r="C10" s="96" t="s">
        <v>50</v>
      </c>
      <c r="D10" s="96"/>
      <c r="E10" s="96"/>
      <c r="F10" s="96"/>
      <c r="G10" s="96"/>
      <c r="H10" s="96"/>
      <c r="I10" s="96"/>
      <c r="J10" s="100"/>
      <c r="T10" s="2"/>
      <c r="U10" s="2"/>
      <c r="V10" s="2"/>
    </row>
    <row r="11" spans="1:22" ht="15.75">
      <c r="A11" s="56" t="s">
        <v>18</v>
      </c>
      <c r="B11" s="57">
        <v>2876</v>
      </c>
      <c r="C11" s="108"/>
      <c r="D11" s="108"/>
      <c r="E11" s="108"/>
      <c r="F11" s="108"/>
      <c r="G11" s="108"/>
      <c r="H11" s="108"/>
      <c r="I11" s="108"/>
      <c r="J11" s="10"/>
      <c r="T11" s="2"/>
      <c r="U11" s="2"/>
      <c r="V11" s="2"/>
    </row>
    <row r="12" spans="1:22" ht="15.75">
      <c r="A12" s="56" t="s">
        <v>19</v>
      </c>
      <c r="B12" s="57">
        <v>7</v>
      </c>
      <c r="C12" s="101"/>
      <c r="D12" s="101"/>
      <c r="E12" s="101"/>
      <c r="F12" s="101"/>
      <c r="G12" s="101"/>
      <c r="H12" s="101"/>
      <c r="I12" s="101"/>
      <c r="J12" s="10"/>
      <c r="T12" s="2"/>
      <c r="U12" s="2"/>
      <c r="V12" s="2"/>
    </row>
    <row r="13" spans="1:22" ht="15.75">
      <c r="A13" s="56" t="s">
        <v>54</v>
      </c>
      <c r="B13" s="58">
        <v>-35461</v>
      </c>
      <c r="C13" s="11"/>
      <c r="D13" s="11"/>
      <c r="E13" s="11"/>
      <c r="F13" s="11"/>
      <c r="G13" s="11"/>
      <c r="H13" s="11"/>
      <c r="I13" s="11"/>
      <c r="J13" s="10"/>
      <c r="T13" s="2"/>
      <c r="U13" s="2"/>
      <c r="V13" s="2"/>
    </row>
    <row r="14" spans="1:22" ht="15.75">
      <c r="A14" s="56" t="s">
        <v>55</v>
      </c>
      <c r="B14" s="59">
        <f>(B2*2.8*12)*0.94</f>
        <v>482805.6576</v>
      </c>
      <c r="C14" s="11"/>
      <c r="D14" s="11"/>
      <c r="E14" s="11"/>
      <c r="F14" s="11"/>
      <c r="G14" s="11"/>
      <c r="H14" s="11"/>
      <c r="I14" s="11"/>
      <c r="J14" s="10"/>
      <c r="T14" s="2"/>
      <c r="U14" s="2"/>
      <c r="V14" s="2"/>
    </row>
    <row r="15" spans="1:22" ht="15.75">
      <c r="A15" s="56" t="s">
        <v>56</v>
      </c>
      <c r="B15" s="59">
        <v>35520</v>
      </c>
      <c r="C15" s="11"/>
      <c r="D15" s="11"/>
      <c r="E15" s="11"/>
      <c r="F15" s="11"/>
      <c r="G15" s="11"/>
      <c r="H15" s="11"/>
      <c r="I15" s="11"/>
      <c r="J15" s="10"/>
      <c r="T15" s="2"/>
      <c r="U15" s="2"/>
      <c r="V15" s="2"/>
    </row>
    <row r="16" spans="1:22" ht="16.5" thickBot="1">
      <c r="A16" s="60" t="s">
        <v>57</v>
      </c>
      <c r="B16" s="61">
        <f>B13+B14+B15</f>
        <v>482864.6576</v>
      </c>
      <c r="C16" s="94"/>
      <c r="D16" s="94"/>
      <c r="E16" s="94"/>
      <c r="F16" s="95"/>
      <c r="G16" s="95"/>
      <c r="H16" s="95"/>
      <c r="I16" s="95"/>
      <c r="J16" s="12"/>
      <c r="T16" s="2"/>
      <c r="U16" s="2"/>
      <c r="V16" s="2"/>
    </row>
    <row r="17" spans="1:26" s="4" customFormat="1" ht="16.5" thickBot="1">
      <c r="A17" s="44"/>
      <c r="B17" s="97" t="s">
        <v>58</v>
      </c>
      <c r="C17" s="98"/>
      <c r="D17" s="99"/>
      <c r="E17" s="105" t="s">
        <v>59</v>
      </c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7"/>
      <c r="R17" s="81" t="s">
        <v>49</v>
      </c>
      <c r="S17" s="34"/>
      <c r="T17" s="34"/>
      <c r="U17" s="34"/>
      <c r="V17" s="34"/>
      <c r="Z17" s="35"/>
    </row>
    <row r="18" spans="1:22" s="4" customFormat="1" ht="31.5">
      <c r="A18" s="45" t="s">
        <v>20</v>
      </c>
      <c r="B18" s="36" t="s">
        <v>46</v>
      </c>
      <c r="C18" s="15" t="s">
        <v>52</v>
      </c>
      <c r="D18" s="48" t="s">
        <v>47</v>
      </c>
      <c r="E18" s="89" t="s">
        <v>53</v>
      </c>
      <c r="F18" s="37" t="s">
        <v>21</v>
      </c>
      <c r="G18" s="37" t="s">
        <v>22</v>
      </c>
      <c r="H18" s="37" t="s">
        <v>23</v>
      </c>
      <c r="I18" s="37" t="s">
        <v>24</v>
      </c>
      <c r="J18" s="37" t="s">
        <v>25</v>
      </c>
      <c r="K18" s="37" t="s">
        <v>26</v>
      </c>
      <c r="L18" s="37" t="s">
        <v>27</v>
      </c>
      <c r="M18" s="37" t="s">
        <v>28</v>
      </c>
      <c r="N18" s="37" t="s">
        <v>29</v>
      </c>
      <c r="O18" s="37" t="s">
        <v>30</v>
      </c>
      <c r="P18" s="37" t="s">
        <v>31</v>
      </c>
      <c r="Q18" s="38" t="s">
        <v>32</v>
      </c>
      <c r="R18" s="82" t="s">
        <v>33</v>
      </c>
      <c r="S18" s="3"/>
      <c r="T18" s="3"/>
      <c r="U18" s="3"/>
      <c r="V18" s="3"/>
    </row>
    <row r="19" spans="1:22" s="4" customFormat="1" ht="15.75">
      <c r="A19" s="46" t="s">
        <v>62</v>
      </c>
      <c r="B19" s="49">
        <v>1</v>
      </c>
      <c r="C19" s="20">
        <v>120000</v>
      </c>
      <c r="D19" s="51">
        <f>B19*C19</f>
        <v>120000</v>
      </c>
      <c r="E19" s="89" t="s">
        <v>34</v>
      </c>
      <c r="F19" s="16"/>
      <c r="G19" s="17"/>
      <c r="H19" s="22">
        <v>114283.4</v>
      </c>
      <c r="I19" s="18"/>
      <c r="J19" s="19"/>
      <c r="K19" s="19"/>
      <c r="L19" s="19"/>
      <c r="M19" s="19"/>
      <c r="N19" s="19"/>
      <c r="O19" s="19"/>
      <c r="P19" s="19"/>
      <c r="Q19" s="39"/>
      <c r="R19" s="83">
        <f aca="true" t="shared" si="0" ref="R19:R32">SUM(F19:Q19)</f>
        <v>114283.4</v>
      </c>
      <c r="S19" s="3"/>
      <c r="T19" s="3"/>
      <c r="U19" s="3"/>
      <c r="V19" s="3"/>
    </row>
    <row r="20" spans="1:22" ht="15.75">
      <c r="A20" s="47" t="s">
        <v>63</v>
      </c>
      <c r="B20" s="49">
        <v>2</v>
      </c>
      <c r="C20" s="21">
        <v>3500</v>
      </c>
      <c r="D20" s="51">
        <f aca="true" t="shared" si="1" ref="D20:D31">B20*C20</f>
        <v>7000</v>
      </c>
      <c r="E20" s="89" t="s">
        <v>34</v>
      </c>
      <c r="F20" s="22"/>
      <c r="G20" s="22"/>
      <c r="H20" s="22"/>
      <c r="I20" s="23"/>
      <c r="J20" s="24"/>
      <c r="K20" s="24">
        <v>9000</v>
      </c>
      <c r="L20" s="24"/>
      <c r="M20" s="24"/>
      <c r="N20" s="24"/>
      <c r="O20" s="24"/>
      <c r="P20" s="24"/>
      <c r="Q20" s="40"/>
      <c r="R20" s="84">
        <f t="shared" si="0"/>
        <v>9000</v>
      </c>
      <c r="T20" s="2"/>
      <c r="U20" s="2"/>
      <c r="V20" s="2"/>
    </row>
    <row r="21" spans="1:22" ht="31.5">
      <c r="A21" s="43" t="s">
        <v>64</v>
      </c>
      <c r="B21" s="49">
        <v>8</v>
      </c>
      <c r="C21" s="21">
        <v>550</v>
      </c>
      <c r="D21" s="51">
        <f t="shared" si="1"/>
        <v>4400</v>
      </c>
      <c r="E21" s="89" t="s">
        <v>34</v>
      </c>
      <c r="F21" s="22"/>
      <c r="G21" s="22"/>
      <c r="H21" s="22">
        <v>4344</v>
      </c>
      <c r="I21" s="23"/>
      <c r="J21" s="24"/>
      <c r="K21" s="24"/>
      <c r="L21" s="24"/>
      <c r="M21" s="24"/>
      <c r="N21" s="24"/>
      <c r="O21" s="24"/>
      <c r="P21" s="24"/>
      <c r="Q21" s="40"/>
      <c r="R21" s="84">
        <f t="shared" si="0"/>
        <v>4344</v>
      </c>
      <c r="T21" s="2"/>
      <c r="U21" s="2"/>
      <c r="V21" s="2"/>
    </row>
    <row r="22" spans="1:22" ht="15.75">
      <c r="A22" s="47" t="s">
        <v>65</v>
      </c>
      <c r="B22" s="49">
        <v>6</v>
      </c>
      <c r="C22" s="21">
        <v>350</v>
      </c>
      <c r="D22" s="51">
        <f t="shared" si="1"/>
        <v>2100</v>
      </c>
      <c r="E22" s="89" t="s">
        <v>34</v>
      </c>
      <c r="F22" s="22"/>
      <c r="G22" s="22">
        <v>4516.74</v>
      </c>
      <c r="H22" s="22"/>
      <c r="I22" s="23"/>
      <c r="J22" s="24"/>
      <c r="K22" s="24"/>
      <c r="L22" s="24"/>
      <c r="M22" s="24"/>
      <c r="N22" s="24"/>
      <c r="O22" s="24"/>
      <c r="P22" s="24"/>
      <c r="Q22" s="40"/>
      <c r="R22" s="84">
        <f t="shared" si="0"/>
        <v>4516.74</v>
      </c>
      <c r="T22" s="2"/>
      <c r="U22" s="2"/>
      <c r="V22" s="2"/>
    </row>
    <row r="23" spans="1:22" ht="15.75">
      <c r="A23" s="43" t="s">
        <v>66</v>
      </c>
      <c r="B23" s="49">
        <v>1</v>
      </c>
      <c r="C23" s="21">
        <v>17000</v>
      </c>
      <c r="D23" s="51">
        <f t="shared" si="1"/>
        <v>17000</v>
      </c>
      <c r="E23" s="89" t="s">
        <v>34</v>
      </c>
      <c r="F23" s="22"/>
      <c r="G23" s="22"/>
      <c r="H23" s="22"/>
      <c r="I23" s="23"/>
      <c r="J23" s="24">
        <v>12275.55</v>
      </c>
      <c r="K23" s="24"/>
      <c r="L23" s="24"/>
      <c r="M23" s="24"/>
      <c r="N23" s="24"/>
      <c r="O23" s="24"/>
      <c r="P23" s="24"/>
      <c r="Q23" s="40"/>
      <c r="R23" s="84">
        <f t="shared" si="0"/>
        <v>12275.55</v>
      </c>
      <c r="T23" s="2"/>
      <c r="U23" s="2"/>
      <c r="V23" s="2"/>
    </row>
    <row r="24" spans="1:22" ht="15.75">
      <c r="A24" s="50" t="s">
        <v>70</v>
      </c>
      <c r="B24" s="41">
        <v>8</v>
      </c>
      <c r="C24" s="24">
        <v>750</v>
      </c>
      <c r="D24" s="51">
        <f t="shared" si="1"/>
        <v>6000</v>
      </c>
      <c r="E24" s="89" t="s">
        <v>34</v>
      </c>
      <c r="F24" s="22"/>
      <c r="G24" s="22"/>
      <c r="H24" s="22"/>
      <c r="I24" s="23"/>
      <c r="J24" s="42"/>
      <c r="K24" s="24"/>
      <c r="L24" s="24"/>
      <c r="M24" s="24">
        <v>4516.48</v>
      </c>
      <c r="N24" s="24"/>
      <c r="O24" s="24"/>
      <c r="P24" s="24"/>
      <c r="Q24" s="40"/>
      <c r="R24" s="84">
        <f t="shared" si="0"/>
        <v>4516.48</v>
      </c>
      <c r="T24" s="2"/>
      <c r="U24" s="2"/>
      <c r="V24" s="2"/>
    </row>
    <row r="25" spans="1:22" ht="15.75">
      <c r="A25" s="77" t="s">
        <v>67</v>
      </c>
      <c r="B25" s="49">
        <v>173</v>
      </c>
      <c r="C25" s="21">
        <v>1200</v>
      </c>
      <c r="D25" s="51">
        <f t="shared" si="1"/>
        <v>207600</v>
      </c>
      <c r="E25" s="89" t="s">
        <v>34</v>
      </c>
      <c r="F25" s="22"/>
      <c r="G25" s="22"/>
      <c r="H25" s="22"/>
      <c r="I25" s="23"/>
      <c r="J25" s="24"/>
      <c r="K25" s="24">
        <v>166842.4</v>
      </c>
      <c r="L25" s="24"/>
      <c r="M25" s="24"/>
      <c r="N25" s="24"/>
      <c r="O25" s="24"/>
      <c r="P25" s="24"/>
      <c r="Q25" s="40"/>
      <c r="R25" s="84">
        <f t="shared" si="0"/>
        <v>166842.4</v>
      </c>
      <c r="T25" s="2"/>
      <c r="U25" s="2"/>
      <c r="V25" s="2"/>
    </row>
    <row r="26" spans="1:22" ht="15.75">
      <c r="A26" s="46" t="s">
        <v>68</v>
      </c>
      <c r="B26" s="49">
        <v>1</v>
      </c>
      <c r="C26" s="21">
        <v>12000</v>
      </c>
      <c r="D26" s="51">
        <f t="shared" si="1"/>
        <v>12000</v>
      </c>
      <c r="E26" s="89" t="s">
        <v>34</v>
      </c>
      <c r="F26" s="22"/>
      <c r="G26" s="22"/>
      <c r="H26" s="22"/>
      <c r="I26" s="23"/>
      <c r="J26" s="24">
        <v>11664.71</v>
      </c>
      <c r="K26" s="24"/>
      <c r="L26" s="24"/>
      <c r="M26" s="24"/>
      <c r="N26" s="24"/>
      <c r="O26" s="24"/>
      <c r="P26" s="24"/>
      <c r="Q26" s="40"/>
      <c r="R26" s="84">
        <f t="shared" si="0"/>
        <v>11664.71</v>
      </c>
      <c r="T26" s="2"/>
      <c r="U26" s="2"/>
      <c r="V26" s="2"/>
    </row>
    <row r="27" spans="1:22" s="72" customFormat="1" ht="47.25">
      <c r="A27" s="47" t="s">
        <v>72</v>
      </c>
      <c r="B27" s="49"/>
      <c r="C27" s="21"/>
      <c r="D27" s="51">
        <v>107000</v>
      </c>
      <c r="E27" s="89" t="s">
        <v>34</v>
      </c>
      <c r="F27" s="67"/>
      <c r="G27" s="67"/>
      <c r="H27" s="67"/>
      <c r="I27" s="68"/>
      <c r="J27" s="69"/>
      <c r="K27" s="69"/>
      <c r="L27" s="69">
        <f>2344.76</f>
        <v>2344.76</v>
      </c>
      <c r="M27" s="69">
        <v>678.87</v>
      </c>
      <c r="N27" s="69">
        <v>9285.09</v>
      </c>
      <c r="O27" s="69"/>
      <c r="P27" s="69"/>
      <c r="Q27" s="70"/>
      <c r="R27" s="85">
        <f t="shared" si="0"/>
        <v>12308.720000000001</v>
      </c>
      <c r="S27" s="71"/>
      <c r="T27" s="71"/>
      <c r="U27" s="71"/>
      <c r="V27" s="71"/>
    </row>
    <row r="28" spans="1:22" s="72" customFormat="1" ht="31.5">
      <c r="A28" s="78" t="s">
        <v>71</v>
      </c>
      <c r="B28" s="49"/>
      <c r="C28" s="21"/>
      <c r="D28" s="51"/>
      <c r="E28" s="89" t="s">
        <v>34</v>
      </c>
      <c r="F28" s="67"/>
      <c r="G28" s="67"/>
      <c r="H28" s="67"/>
      <c r="I28" s="68"/>
      <c r="J28" s="69"/>
      <c r="K28" s="69">
        <v>11550</v>
      </c>
      <c r="L28" s="69"/>
      <c r="M28" s="69">
        <v>13965</v>
      </c>
      <c r="N28" s="69"/>
      <c r="O28" s="69"/>
      <c r="P28" s="69"/>
      <c r="Q28" s="70"/>
      <c r="R28" s="86">
        <f t="shared" si="0"/>
        <v>25515</v>
      </c>
      <c r="S28" s="71"/>
      <c r="T28" s="71"/>
      <c r="U28" s="71"/>
      <c r="V28" s="71"/>
    </row>
    <row r="29" spans="1:22" s="72" customFormat="1" ht="15.75">
      <c r="A29" s="78" t="s">
        <v>73</v>
      </c>
      <c r="B29" s="49"/>
      <c r="C29" s="21"/>
      <c r="D29" s="51"/>
      <c r="E29" s="89" t="s">
        <v>34</v>
      </c>
      <c r="F29" s="67"/>
      <c r="G29" s="67"/>
      <c r="H29" s="67"/>
      <c r="I29" s="68"/>
      <c r="J29" s="69">
        <v>9000</v>
      </c>
      <c r="K29" s="69"/>
      <c r="L29" s="69"/>
      <c r="M29" s="69">
        <v>3600</v>
      </c>
      <c r="N29" s="69"/>
      <c r="O29" s="69"/>
      <c r="P29" s="69"/>
      <c r="Q29" s="70"/>
      <c r="R29" s="86">
        <f t="shared" si="0"/>
        <v>12600</v>
      </c>
      <c r="S29" s="71"/>
      <c r="T29" s="71"/>
      <c r="U29" s="71"/>
      <c r="V29" s="71"/>
    </row>
    <row r="30" spans="1:22" s="72" customFormat="1" ht="15.75">
      <c r="A30" s="78" t="s">
        <v>74</v>
      </c>
      <c r="B30" s="49"/>
      <c r="C30" s="21"/>
      <c r="D30" s="51"/>
      <c r="E30" s="89" t="s">
        <v>34</v>
      </c>
      <c r="F30" s="67"/>
      <c r="G30" s="67"/>
      <c r="H30" s="67"/>
      <c r="I30" s="68"/>
      <c r="J30" s="69"/>
      <c r="K30" s="69">
        <v>103880.28</v>
      </c>
      <c r="L30" s="69"/>
      <c r="M30" s="69">
        <v>7447.78</v>
      </c>
      <c r="N30" s="69">
        <v>8875.64</v>
      </c>
      <c r="O30" s="69"/>
      <c r="P30" s="69"/>
      <c r="Q30" s="70"/>
      <c r="R30" s="86">
        <f t="shared" si="0"/>
        <v>120203.7</v>
      </c>
      <c r="S30" s="71"/>
      <c r="T30" s="71"/>
      <c r="U30" s="71"/>
      <c r="V30" s="71"/>
    </row>
    <row r="31" spans="1:22" ht="15.75">
      <c r="A31" s="79" t="s">
        <v>61</v>
      </c>
      <c r="B31" s="49">
        <v>8</v>
      </c>
      <c r="C31" s="21">
        <v>3000</v>
      </c>
      <c r="D31" s="51">
        <f t="shared" si="1"/>
        <v>24000</v>
      </c>
      <c r="E31" s="89" t="s">
        <v>34</v>
      </c>
      <c r="F31" s="22"/>
      <c r="G31" s="22"/>
      <c r="H31" s="22"/>
      <c r="I31" s="23">
        <v>17135.39</v>
      </c>
      <c r="J31" s="24"/>
      <c r="K31" s="24"/>
      <c r="L31" s="24">
        <v>22335.93</v>
      </c>
      <c r="M31" s="24"/>
      <c r="N31" s="24">
        <v>16867.91</v>
      </c>
      <c r="O31" s="24"/>
      <c r="P31" s="24"/>
      <c r="Q31" s="40"/>
      <c r="R31" s="87">
        <f t="shared" si="0"/>
        <v>56339.229999999996</v>
      </c>
      <c r="T31" s="2"/>
      <c r="U31" s="2"/>
      <c r="V31" s="2"/>
    </row>
    <row r="32" spans="1:22" s="4" customFormat="1" ht="16.5" thickBot="1">
      <c r="A32" s="80" t="s">
        <v>35</v>
      </c>
      <c r="B32" s="73"/>
      <c r="C32" s="74"/>
      <c r="D32" s="75">
        <f>SUM(D19:D31)</f>
        <v>507100</v>
      </c>
      <c r="E32" s="90" t="s">
        <v>34</v>
      </c>
      <c r="F32" s="76">
        <f>SUM(F19:F31)</f>
        <v>0</v>
      </c>
      <c r="G32" s="76">
        <f aca="true" t="shared" si="2" ref="G32:P32">SUM(G19:G31)</f>
        <v>4516.74</v>
      </c>
      <c r="H32" s="76">
        <f t="shared" si="2"/>
        <v>118627.4</v>
      </c>
      <c r="I32" s="76">
        <f t="shared" si="2"/>
        <v>17135.39</v>
      </c>
      <c r="J32" s="76">
        <f t="shared" si="2"/>
        <v>32940.259999999995</v>
      </c>
      <c r="K32" s="76">
        <f t="shared" si="2"/>
        <v>291272.68</v>
      </c>
      <c r="L32" s="76">
        <f t="shared" si="2"/>
        <v>24680.690000000002</v>
      </c>
      <c r="M32" s="76">
        <f t="shared" si="2"/>
        <v>30208.129999999997</v>
      </c>
      <c r="N32" s="76">
        <f t="shared" si="2"/>
        <v>35028.64</v>
      </c>
      <c r="O32" s="76">
        <f t="shared" si="2"/>
        <v>0</v>
      </c>
      <c r="P32" s="76">
        <f t="shared" si="2"/>
        <v>0</v>
      </c>
      <c r="Q32" s="91">
        <f>SUM(Q19:Q31)</f>
        <v>0</v>
      </c>
      <c r="R32" s="88">
        <f t="shared" si="0"/>
        <v>554409.9299999999</v>
      </c>
      <c r="S32" s="3"/>
      <c r="T32" s="3"/>
      <c r="U32" s="3"/>
      <c r="V32" s="3"/>
    </row>
    <row r="33" spans="1:22" ht="15.75">
      <c r="A33" s="92" t="s">
        <v>60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T33" s="2"/>
      <c r="U33" s="2"/>
      <c r="V33" s="2"/>
    </row>
    <row r="34" spans="1:22" ht="15.7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T34" s="2"/>
      <c r="U34" s="2"/>
      <c r="V34" s="2"/>
    </row>
    <row r="35" spans="1:22" s="4" customFormat="1" ht="15.75">
      <c r="A35" s="25" t="s">
        <v>36</v>
      </c>
      <c r="B35" s="28" t="s">
        <v>37</v>
      </c>
      <c r="C35" s="26"/>
      <c r="D35" s="26"/>
      <c r="E35" s="26"/>
      <c r="F35" s="27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3"/>
      <c r="T35" s="3"/>
      <c r="U35" s="3"/>
      <c r="V35" s="3"/>
    </row>
    <row r="36" spans="1:22" ht="15.75">
      <c r="A36" s="29" t="str">
        <f>A13</f>
        <v>Перевыполнение  ТР  на  01.01.2015год.</v>
      </c>
      <c r="B36" s="30">
        <f>B13</f>
        <v>-35461</v>
      </c>
      <c r="T36" s="2"/>
      <c r="U36" s="2"/>
      <c r="V36" s="2"/>
    </row>
    <row r="37" spans="1:22" s="66" customFormat="1" ht="15.75">
      <c r="A37" s="28"/>
      <c r="B37" s="63" t="s">
        <v>21</v>
      </c>
      <c r="C37" s="63" t="s">
        <v>22</v>
      </c>
      <c r="D37" s="63" t="s">
        <v>23</v>
      </c>
      <c r="E37" s="63" t="s">
        <v>24</v>
      </c>
      <c r="F37" s="63" t="s">
        <v>25</v>
      </c>
      <c r="G37" s="63" t="s">
        <v>26</v>
      </c>
      <c r="H37" s="63" t="s">
        <v>44</v>
      </c>
      <c r="I37" s="63" t="s">
        <v>28</v>
      </c>
      <c r="J37" s="63" t="s">
        <v>29</v>
      </c>
      <c r="K37" s="63" t="s">
        <v>30</v>
      </c>
      <c r="L37" s="63" t="s">
        <v>31</v>
      </c>
      <c r="M37" s="63" t="s">
        <v>32</v>
      </c>
      <c r="N37" s="63" t="s">
        <v>45</v>
      </c>
      <c r="O37" s="64"/>
      <c r="P37" s="64"/>
      <c r="Q37" s="64"/>
      <c r="R37" s="64"/>
      <c r="S37" s="65"/>
      <c r="T37" s="65"/>
      <c r="U37" s="65"/>
      <c r="V37" s="65"/>
    </row>
    <row r="38" spans="1:22" ht="15.75">
      <c r="A38" s="29" t="s">
        <v>38</v>
      </c>
      <c r="B38" s="52">
        <v>40206</v>
      </c>
      <c r="C38" s="52">
        <v>40206</v>
      </c>
      <c r="D38" s="52">
        <v>40206</v>
      </c>
      <c r="E38" s="52">
        <v>40206</v>
      </c>
      <c r="F38" s="52">
        <v>40206</v>
      </c>
      <c r="G38" s="52">
        <v>40206</v>
      </c>
      <c r="H38" s="52">
        <v>40206</v>
      </c>
      <c r="I38" s="52">
        <v>40206</v>
      </c>
      <c r="J38" s="52">
        <v>40206</v>
      </c>
      <c r="K38" s="52">
        <v>40206</v>
      </c>
      <c r="L38" s="52">
        <v>40206</v>
      </c>
      <c r="M38" s="52">
        <v>40651.48</v>
      </c>
      <c r="N38" s="32">
        <f aca="true" t="shared" si="3" ref="N38:N43">SUM(B38:M38)</f>
        <v>482917.48</v>
      </c>
      <c r="T38" s="2"/>
      <c r="U38" s="2"/>
      <c r="V38" s="2"/>
    </row>
    <row r="39" spans="1:22" ht="15.75">
      <c r="A39" s="29" t="s">
        <v>48</v>
      </c>
      <c r="B39" s="52">
        <v>2960</v>
      </c>
      <c r="C39" s="52">
        <v>2960</v>
      </c>
      <c r="D39" s="52">
        <v>2960</v>
      </c>
      <c r="E39" s="52">
        <v>2960</v>
      </c>
      <c r="F39" s="52">
        <v>2960</v>
      </c>
      <c r="G39" s="52">
        <v>2960</v>
      </c>
      <c r="H39" s="52">
        <v>2960</v>
      </c>
      <c r="I39" s="52">
        <v>2960</v>
      </c>
      <c r="J39" s="52">
        <v>2960</v>
      </c>
      <c r="K39" s="52">
        <v>2960</v>
      </c>
      <c r="L39" s="52">
        <v>2960</v>
      </c>
      <c r="M39" s="52">
        <v>2960</v>
      </c>
      <c r="N39" s="32">
        <f t="shared" si="3"/>
        <v>35520</v>
      </c>
      <c r="T39" s="2"/>
      <c r="U39" s="2"/>
      <c r="V39" s="2"/>
    </row>
    <row r="40" spans="1:22" ht="15.75">
      <c r="A40" s="29" t="s">
        <v>39</v>
      </c>
      <c r="B40" s="52">
        <f>B38*1.1</f>
        <v>44226.600000000006</v>
      </c>
      <c r="C40" s="52">
        <f>C38*0.86</f>
        <v>34577.159999999996</v>
      </c>
      <c r="D40" s="52">
        <f>D38*0.98</f>
        <v>39401.88</v>
      </c>
      <c r="E40" s="52">
        <f>E38*0.97</f>
        <v>38999.82</v>
      </c>
      <c r="F40" s="52">
        <f>F38*1</f>
        <v>40206</v>
      </c>
      <c r="G40" s="52">
        <f>G38*1.1</f>
        <v>44226.600000000006</v>
      </c>
      <c r="H40" s="52">
        <f>H38*1</f>
        <v>40206</v>
      </c>
      <c r="I40" s="52">
        <f>I38*0.99</f>
        <v>39803.94</v>
      </c>
      <c r="J40" s="52">
        <f>J38*1.05</f>
        <v>42216.3</v>
      </c>
      <c r="K40" s="52">
        <f>K38*0.91</f>
        <v>36587.46</v>
      </c>
      <c r="L40" s="52">
        <f>L38*1.14</f>
        <v>45834.84</v>
      </c>
      <c r="M40" s="52">
        <v>36660</v>
      </c>
      <c r="N40" s="32">
        <f t="shared" si="3"/>
        <v>482946.6000000001</v>
      </c>
      <c r="O40" s="33"/>
      <c r="T40" s="2"/>
      <c r="U40" s="2"/>
      <c r="V40" s="2"/>
    </row>
    <row r="41" spans="1:22" ht="15.75">
      <c r="A41" s="29" t="s">
        <v>40</v>
      </c>
      <c r="B41" s="52">
        <f aca="true" t="shared" si="4" ref="B41:G41">B39</f>
        <v>2960</v>
      </c>
      <c r="C41" s="52">
        <f t="shared" si="4"/>
        <v>2960</v>
      </c>
      <c r="D41" s="52">
        <f t="shared" si="4"/>
        <v>2960</v>
      </c>
      <c r="E41" s="52">
        <f t="shared" si="4"/>
        <v>2960</v>
      </c>
      <c r="F41" s="52">
        <f t="shared" si="4"/>
        <v>2960</v>
      </c>
      <c r="G41" s="52">
        <f t="shared" si="4"/>
        <v>2960</v>
      </c>
      <c r="H41" s="52">
        <f aca="true" t="shared" si="5" ref="H41:M41">H39</f>
        <v>2960</v>
      </c>
      <c r="I41" s="52">
        <f t="shared" si="5"/>
        <v>2960</v>
      </c>
      <c r="J41" s="52">
        <f t="shared" si="5"/>
        <v>2960</v>
      </c>
      <c r="K41" s="52">
        <f t="shared" si="5"/>
        <v>2960</v>
      </c>
      <c r="L41" s="52">
        <f t="shared" si="5"/>
        <v>2960</v>
      </c>
      <c r="M41" s="52">
        <f t="shared" si="5"/>
        <v>2960</v>
      </c>
      <c r="N41" s="32">
        <f t="shared" si="3"/>
        <v>35520</v>
      </c>
      <c r="T41" s="2"/>
      <c r="U41" s="2"/>
      <c r="V41" s="2"/>
    </row>
    <row r="42" spans="1:22" ht="15.75">
      <c r="A42" s="29" t="s">
        <v>41</v>
      </c>
      <c r="B42" s="52">
        <f aca="true" t="shared" si="6" ref="B42:G42">SUM(B40:B41)</f>
        <v>47186.600000000006</v>
      </c>
      <c r="C42" s="52">
        <f t="shared" si="6"/>
        <v>37537.159999999996</v>
      </c>
      <c r="D42" s="52">
        <f t="shared" si="6"/>
        <v>42361.88</v>
      </c>
      <c r="E42" s="52">
        <f t="shared" si="6"/>
        <v>41959.82</v>
      </c>
      <c r="F42" s="52">
        <f t="shared" si="6"/>
        <v>43166</v>
      </c>
      <c r="G42" s="52">
        <f t="shared" si="6"/>
        <v>47186.600000000006</v>
      </c>
      <c r="H42" s="52">
        <f aca="true" t="shared" si="7" ref="H42:M42">SUM(H40:H41)</f>
        <v>43166</v>
      </c>
      <c r="I42" s="52">
        <f t="shared" si="7"/>
        <v>42763.94</v>
      </c>
      <c r="J42" s="52">
        <f t="shared" si="7"/>
        <v>45176.3</v>
      </c>
      <c r="K42" s="52">
        <f t="shared" si="7"/>
        <v>39547.46</v>
      </c>
      <c r="L42" s="52">
        <f t="shared" si="7"/>
        <v>48794.84</v>
      </c>
      <c r="M42" s="52">
        <f t="shared" si="7"/>
        <v>39620</v>
      </c>
      <c r="N42" s="32">
        <f t="shared" si="3"/>
        <v>518466.6000000001</v>
      </c>
      <c r="T42" s="2"/>
      <c r="U42" s="2"/>
      <c r="V42" s="2"/>
    </row>
    <row r="43" spans="1:22" ht="15.75">
      <c r="A43" s="29" t="s">
        <v>42</v>
      </c>
      <c r="B43" s="52">
        <f aca="true" t="shared" si="8" ref="B43:M43">F32</f>
        <v>0</v>
      </c>
      <c r="C43" s="52">
        <f t="shared" si="8"/>
        <v>4516.74</v>
      </c>
      <c r="D43" s="52">
        <f t="shared" si="8"/>
        <v>118627.4</v>
      </c>
      <c r="E43" s="52">
        <f t="shared" si="8"/>
        <v>17135.39</v>
      </c>
      <c r="F43" s="52">
        <f t="shared" si="8"/>
        <v>32940.259999999995</v>
      </c>
      <c r="G43" s="52">
        <f t="shared" si="8"/>
        <v>291272.68</v>
      </c>
      <c r="H43" s="52">
        <f t="shared" si="8"/>
        <v>24680.690000000002</v>
      </c>
      <c r="I43" s="52">
        <f t="shared" si="8"/>
        <v>30208.129999999997</v>
      </c>
      <c r="J43" s="52">
        <f t="shared" si="8"/>
        <v>35028.64</v>
      </c>
      <c r="K43" s="52">
        <f t="shared" si="8"/>
        <v>0</v>
      </c>
      <c r="L43" s="52">
        <f t="shared" si="8"/>
        <v>0</v>
      </c>
      <c r="M43" s="52">
        <f t="shared" si="8"/>
        <v>0</v>
      </c>
      <c r="N43" s="32">
        <f t="shared" si="3"/>
        <v>554409.9299999999</v>
      </c>
      <c r="T43" s="2"/>
      <c r="U43" s="2"/>
      <c r="V43" s="2"/>
    </row>
    <row r="44" spans="1:22" ht="15.75">
      <c r="A44" s="29" t="s">
        <v>43</v>
      </c>
      <c r="B44" s="53">
        <f>B36+B42-B43</f>
        <v>11725.600000000006</v>
      </c>
      <c r="C44" s="53">
        <f aca="true" t="shared" si="9" ref="C44:M44">B44+C42-C43</f>
        <v>44746.020000000004</v>
      </c>
      <c r="D44" s="53">
        <f t="shared" si="9"/>
        <v>-31519.5</v>
      </c>
      <c r="E44" s="53">
        <f t="shared" si="9"/>
        <v>-6695.07</v>
      </c>
      <c r="F44" s="53">
        <f t="shared" si="9"/>
        <v>3530.6700000000055</v>
      </c>
      <c r="G44" s="53">
        <f t="shared" si="9"/>
        <v>-240555.40999999997</v>
      </c>
      <c r="H44" s="53">
        <f t="shared" si="9"/>
        <v>-222070.09999999998</v>
      </c>
      <c r="I44" s="53">
        <f t="shared" si="9"/>
        <v>-209514.28999999998</v>
      </c>
      <c r="J44" s="53">
        <f t="shared" si="9"/>
        <v>-199366.63</v>
      </c>
      <c r="K44" s="53">
        <f t="shared" si="9"/>
        <v>-159819.17</v>
      </c>
      <c r="L44" s="53">
        <f t="shared" si="9"/>
        <v>-111024.33000000002</v>
      </c>
      <c r="M44" s="53">
        <f t="shared" si="9"/>
        <v>-71404.33000000002</v>
      </c>
      <c r="N44" s="32">
        <f>B36-N43+N42</f>
        <v>-71404.32999999984</v>
      </c>
      <c r="T44" s="2"/>
      <c r="U44" s="2"/>
      <c r="V44" s="2"/>
    </row>
    <row r="45" spans="2:22" ht="15.75">
      <c r="B45" s="31"/>
      <c r="N45" s="33"/>
      <c r="T45" s="2"/>
      <c r="U45" s="2"/>
      <c r="V45" s="2"/>
    </row>
    <row r="46" spans="20:22" ht="15.75">
      <c r="T46" s="2"/>
      <c r="U46" s="2"/>
      <c r="V46" s="2"/>
    </row>
    <row r="47" spans="20:22" ht="15.75">
      <c r="T47" s="2"/>
      <c r="U47" s="2"/>
      <c r="V47" s="2"/>
    </row>
    <row r="48" spans="20:22" ht="15.75">
      <c r="T48" s="2"/>
      <c r="U48" s="2"/>
      <c r="V48" s="2"/>
    </row>
    <row r="49" spans="20:22" ht="15.75">
      <c r="T49" s="2"/>
      <c r="U49" s="2"/>
      <c r="V49" s="2"/>
    </row>
    <row r="50" spans="20:22" ht="15.75">
      <c r="T50" s="2"/>
      <c r="U50" s="2"/>
      <c r="V50" s="2"/>
    </row>
    <row r="51" spans="20:22" ht="15.75">
      <c r="T51" s="2"/>
      <c r="U51" s="2"/>
      <c r="V51" s="2"/>
    </row>
    <row r="52" spans="20:22" ht="15.75">
      <c r="T52" s="2"/>
      <c r="U52" s="2"/>
      <c r="V52" s="2"/>
    </row>
    <row r="53" spans="20:22" ht="15.75">
      <c r="T53" s="2"/>
      <c r="U53" s="2"/>
      <c r="V53" s="2"/>
    </row>
    <row r="54" spans="20:22" ht="15.75">
      <c r="T54" s="2"/>
      <c r="U54" s="2"/>
      <c r="V54" s="2"/>
    </row>
    <row r="55" spans="20:22" ht="15.75">
      <c r="T55" s="2"/>
      <c r="U55" s="2"/>
      <c r="V55" s="2"/>
    </row>
    <row r="56" spans="20:22" ht="15.75">
      <c r="T56" s="2"/>
      <c r="U56" s="2"/>
      <c r="V56" s="2"/>
    </row>
    <row r="57" spans="20:22" ht="15.75">
      <c r="T57" s="2"/>
      <c r="U57" s="2"/>
      <c r="V57" s="2"/>
    </row>
    <row r="58" spans="20:22" ht="15.75">
      <c r="T58" s="2"/>
      <c r="U58" s="2"/>
      <c r="V58" s="2"/>
    </row>
    <row r="59" spans="20:22" ht="15.75">
      <c r="T59" s="2"/>
      <c r="U59" s="2"/>
      <c r="V59" s="2"/>
    </row>
    <row r="60" spans="20:22" ht="15.75">
      <c r="T60" s="2"/>
      <c r="U60" s="2"/>
      <c r="V60" s="2"/>
    </row>
    <row r="61" spans="20:22" ht="15.75">
      <c r="T61" s="2"/>
      <c r="U61" s="2"/>
      <c r="V61" s="2"/>
    </row>
    <row r="62" spans="20:22" ht="15.75">
      <c r="T62" s="2"/>
      <c r="U62" s="2"/>
      <c r="V62" s="2"/>
    </row>
    <row r="63" spans="20:22" ht="15.75">
      <c r="T63" s="2"/>
      <c r="U63" s="2"/>
      <c r="V63" s="2"/>
    </row>
    <row r="64" spans="20:22" ht="15.75">
      <c r="T64" s="2"/>
      <c r="U64" s="2"/>
      <c r="V64" s="2"/>
    </row>
    <row r="65" spans="20:22" ht="15.75">
      <c r="T65" s="2"/>
      <c r="U65" s="2"/>
      <c r="V65" s="2"/>
    </row>
    <row r="66" spans="20:22" ht="15.75">
      <c r="T66" s="2"/>
      <c r="U66" s="2"/>
      <c r="V66" s="2"/>
    </row>
    <row r="67" spans="20:22" ht="15.75">
      <c r="T67" s="2"/>
      <c r="U67" s="2"/>
      <c r="V67" s="2"/>
    </row>
  </sheetData>
  <sheetProtection/>
  <mergeCells count="16">
    <mergeCell ref="C2:I2"/>
    <mergeCell ref="C3:I3"/>
    <mergeCell ref="C4:I4"/>
    <mergeCell ref="C5:I5"/>
    <mergeCell ref="E17:Q17"/>
    <mergeCell ref="C6:I6"/>
    <mergeCell ref="C7:I7"/>
    <mergeCell ref="C11:I11"/>
    <mergeCell ref="A33:O34"/>
    <mergeCell ref="C16:E16"/>
    <mergeCell ref="F16:I16"/>
    <mergeCell ref="C8:I8"/>
    <mergeCell ref="C9:I9"/>
    <mergeCell ref="B17:D17"/>
    <mergeCell ref="C10:J10"/>
    <mergeCell ref="C12:I12"/>
  </mergeCells>
  <printOptions horizontalCentered="1"/>
  <pageMargins left="0.5905511811023623" right="0.3937007874015748" top="0.1968503937007874" bottom="0.1968503937007874" header="0.5118110236220472" footer="0.5118110236220472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2015-01-13T11:38:35Z</cp:lastPrinted>
  <dcterms:modified xsi:type="dcterms:W3CDTF">2016-01-11T07:21:23Z</dcterms:modified>
  <cp:category/>
  <cp:version/>
  <cp:contentType/>
  <cp:contentStatus/>
</cp:coreProperties>
</file>