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Унив11" sheetId="1" r:id="rId1"/>
  </sheets>
  <definedNames/>
  <calcPr fullCalcOnLoad="1" refMode="R1C1"/>
</workbook>
</file>

<file path=xl/sharedStrings.xml><?xml version="1.0" encoding="utf-8"?>
<sst xmlns="http://schemas.openxmlformats.org/spreadsheetml/2006/main" count="93" uniqueCount="73">
  <si>
    <t>Приведенная площадь (кв. м.)</t>
  </si>
  <si>
    <t>Дополнительная информация по дому</t>
  </si>
  <si>
    <t>Количество квартир</t>
  </si>
  <si>
    <t>Количество жильцов</t>
  </si>
  <si>
    <t>Места расположения э\щитовых в подъездах – 1,4 подъезд</t>
  </si>
  <si>
    <t>Материал стен</t>
  </si>
  <si>
    <t>кирпич</t>
  </si>
  <si>
    <t xml:space="preserve">Место расположения ввода ХВС, отопления и ГВС: 1 подъезд </t>
  </si>
  <si>
    <t>Год постройки</t>
  </si>
  <si>
    <t>Место расположения приборов учета ХВС, отопления, ГВС: подъезд 1</t>
  </si>
  <si>
    <t>Этажность</t>
  </si>
  <si>
    <t>Количество теплоузлов -2+бойлер</t>
  </si>
  <si>
    <t>Подъезды</t>
  </si>
  <si>
    <t xml:space="preserve">Принадлежность  ТОС: "Университетский", Егорова П.И. </t>
  </si>
  <si>
    <t>Площадь придомовой территории м2</t>
  </si>
  <si>
    <t>Обслуживает ТУ №1 тел 41-85-09</t>
  </si>
  <si>
    <t>Площадь лестничной клетки (кв.м.)</t>
  </si>
  <si>
    <t>Площадь кровли (кв.м.)</t>
  </si>
  <si>
    <t>Количество лифтов</t>
  </si>
  <si>
    <t xml:space="preserve">             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</si>
  <si>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</si>
  <si>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</si>
  <si>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</si>
  <si>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</si>
  <si>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</si>
  <si>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</si>
  <si>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</si>
  <si>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</si>
  <si>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</si>
  <si>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</si>
  <si>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</si>
  <si>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</si>
  <si>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руб.</t>
  </si>
  <si>
    <t>ИТОГО:</t>
  </si>
  <si>
    <t>Электронный счет по текущему ремонту</t>
  </si>
  <si>
    <t>дома №11 по ул. Университетская</t>
  </si>
  <si>
    <t>Начислено населению</t>
  </si>
  <si>
    <t>Поступило от населения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</si>
  <si>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</si>
  <si>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</si>
  <si>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</si>
  <si>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</si>
  <si>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Всего</t>
  </si>
  <si>
    <t>единица работ</t>
  </si>
  <si>
    <t>Объем</t>
  </si>
  <si>
    <t>Сумма, руб</t>
  </si>
  <si>
    <t xml:space="preserve"> ул. Университетская, 11</t>
  </si>
  <si>
    <t>выполнено</t>
  </si>
  <si>
    <t>Председатель совета МКД -Гаврилова С.К.</t>
  </si>
  <si>
    <t>Цена на ед. работ, руб</t>
  </si>
  <si>
    <t>План работ по текущему ремонту на 2015 г составлен исходя из имеющейся задолженности дома по статье "текущий ремонт" на 01.01.2015 г. с включением в первую очередь работ, необходимых для безаварийного функционирования дома</t>
  </si>
  <si>
    <t>План работ на 2015 г.</t>
  </si>
  <si>
    <t>РЕЕСТР РАБОТ ПО ТЕКУЩЕМУ РЕМОНТУ ПО ВИДАМ РАБОТ И СТОИМОСТИ НА 2015 ГОД</t>
  </si>
  <si>
    <t>Недовыполнение  ТР  на  01.01.2015год.</t>
  </si>
  <si>
    <t>Тариф на ТР 2015г. -2,80</t>
  </si>
  <si>
    <t xml:space="preserve">Дополнительные доходы </t>
  </si>
  <si>
    <t>плата по нежилым помещениям</t>
  </si>
  <si>
    <t>Электронный паспорт по ремонту общего имущества</t>
  </si>
  <si>
    <t>ремонт теплоузлов</t>
  </si>
  <si>
    <t>узел</t>
  </si>
  <si>
    <t>шт</t>
  </si>
  <si>
    <t>замена канализации, подъезд</t>
  </si>
  <si>
    <t>замена дверей в мусорокамеру</t>
  </si>
  <si>
    <t>п.2,3</t>
  </si>
  <si>
    <t>устройство козырька над входом в под.1</t>
  </si>
  <si>
    <t>работы по предписанию госпожнадзора</t>
  </si>
  <si>
    <t>смета</t>
  </si>
  <si>
    <t>установка видеокамер</t>
  </si>
  <si>
    <t>Сумма  к выполнению ТР на 2015 год</t>
  </si>
  <si>
    <t>Начислено прочих доходов и нежилым</t>
  </si>
  <si>
    <t>Поступило прочих доходов и нежилым</t>
  </si>
  <si>
    <t xml:space="preserve">  Единица  измер</t>
  </si>
  <si>
    <t>козырьки балконов, кровля и прочие аварийные работы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</si>
</sst>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0.000"/>
  </numFmts>
  <fonts count="39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33" applyFont="1">
      <alignment/>
      <protection/>
    </xf>
    <xf numFmtId="0" fontId="4" fillId="0" borderId="0" xfId="33" applyFont="1">
      <alignment/>
      <protection/>
    </xf>
    <xf numFmtId="0" fontId="2" fillId="0" borderId="0" xfId="33" applyFont="1">
      <alignment/>
      <protection/>
    </xf>
    <xf numFmtId="0" fontId="4" fillId="0" borderId="0" xfId="33" applyFont="1" applyAlignment="1">
      <alignment wrapText="1"/>
      <protection/>
    </xf>
    <xf numFmtId="0" fontId="2" fillId="0" borderId="0" xfId="33" applyFont="1" applyBorder="1" applyAlignment="1">
      <alignment horizontal="left"/>
      <protection/>
    </xf>
    <xf numFmtId="0" fontId="2" fillId="0" borderId="0" xfId="33" applyNumberFormat="1" applyFont="1" applyBorder="1" applyAlignment="1">
      <alignment/>
      <protection/>
    </xf>
    <xf numFmtId="0" fontId="2" fillId="0" borderId="10" xfId="33" applyNumberFormat="1" applyFont="1" applyBorder="1" applyAlignment="1">
      <alignment wrapText="1"/>
      <protection/>
    </xf>
    <xf numFmtId="0" fontId="2" fillId="0" borderId="0" xfId="33" applyNumberFormat="1" applyFont="1" applyBorder="1" applyAlignment="1">
      <alignment wrapText="1"/>
      <protection/>
    </xf>
    <xf numFmtId="0" fontId="4" fillId="0" borderId="0" xfId="33" applyNumberFormat="1" applyFont="1">
      <alignment/>
      <protection/>
    </xf>
    <xf numFmtId="0" fontId="2" fillId="0" borderId="11" xfId="33" applyNumberFormat="1" applyFont="1" applyBorder="1" applyAlignment="1">
      <alignment horizontal="left"/>
      <protection/>
    </xf>
    <xf numFmtId="0" fontId="2" fillId="0" borderId="12" xfId="33" applyNumberFormat="1" applyFont="1" applyBorder="1" applyAlignment="1">
      <alignment horizontal="center"/>
      <protection/>
    </xf>
    <xf numFmtId="0" fontId="2" fillId="0" borderId="0" xfId="33" applyNumberFormat="1" applyFont="1">
      <alignment/>
      <protection/>
    </xf>
    <xf numFmtId="0" fontId="2" fillId="0" borderId="13" xfId="33" applyNumberFormat="1" applyFont="1" applyBorder="1" applyAlignment="1">
      <alignment horizontal="left" wrapText="1"/>
      <protection/>
    </xf>
    <xf numFmtId="0" fontId="2" fillId="0" borderId="14" xfId="33" applyNumberFormat="1" applyFont="1" applyBorder="1" applyAlignment="1">
      <alignment horizontal="center" wrapText="1"/>
      <protection/>
    </xf>
    <xf numFmtId="0" fontId="2" fillId="0" borderId="0" xfId="33" applyNumberFormat="1" applyFont="1" applyFill="1" applyBorder="1" applyAlignment="1">
      <alignment wrapText="1"/>
      <protection/>
    </xf>
    <xf numFmtId="0" fontId="4" fillId="0" borderId="0" xfId="33" applyNumberFormat="1" applyFont="1" applyAlignment="1">
      <alignment wrapText="1"/>
      <protection/>
    </xf>
    <xf numFmtId="0" fontId="2" fillId="0" borderId="13" xfId="33" applyNumberFormat="1" applyFont="1" applyBorder="1" applyAlignment="1">
      <alignment horizontal="left"/>
      <protection/>
    </xf>
    <xf numFmtId="0" fontId="2" fillId="0" borderId="14" xfId="33" applyNumberFormat="1" applyFont="1" applyBorder="1" applyAlignment="1">
      <alignment horizontal="center"/>
      <protection/>
    </xf>
    <xf numFmtId="0" fontId="2" fillId="0" borderId="15" xfId="33" applyNumberFormat="1" applyFont="1" applyBorder="1">
      <alignment/>
      <protection/>
    </xf>
    <xf numFmtId="0" fontId="2" fillId="0" borderId="0" xfId="33" applyNumberFormat="1" applyFont="1" applyBorder="1" applyAlignment="1">
      <alignment horizontal="left"/>
      <protection/>
    </xf>
    <xf numFmtId="0" fontId="4" fillId="0" borderId="14" xfId="33" applyNumberFormat="1" applyFont="1" applyBorder="1" applyAlignment="1">
      <alignment vertical="top" wrapText="1"/>
      <protection/>
    </xf>
    <xf numFmtId="0" fontId="4" fillId="0" borderId="14" xfId="33" applyNumberFormat="1" applyFont="1" applyFill="1" applyBorder="1">
      <alignment/>
      <protection/>
    </xf>
    <xf numFmtId="0" fontId="4" fillId="0" borderId="14" xfId="33" applyNumberFormat="1" applyFont="1" applyBorder="1">
      <alignment/>
      <protection/>
    </xf>
    <xf numFmtId="0" fontId="4" fillId="0" borderId="14" xfId="59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33" applyNumberFormat="1" applyFont="1" applyAlignment="1">
      <alignment horizontal="center"/>
      <protection/>
    </xf>
    <xf numFmtId="0" fontId="4" fillId="0" borderId="0" xfId="0" applyNumberFormat="1" applyFont="1" applyAlignment="1">
      <alignment horizontal="left"/>
    </xf>
    <xf numFmtId="0" fontId="4" fillId="0" borderId="14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33" applyNumberFormat="1" applyFont="1" applyAlignment="1">
      <alignment horizontal="center"/>
      <protection/>
    </xf>
    <xf numFmtId="0" fontId="2" fillId="0" borderId="15" xfId="33" applyNumberFormat="1" applyFont="1" applyBorder="1" applyAlignment="1">
      <alignment vertical="top" wrapText="1"/>
      <protection/>
    </xf>
    <xf numFmtId="0" fontId="2" fillId="0" borderId="16" xfId="33" applyNumberFormat="1" applyFont="1" applyBorder="1" applyAlignment="1">
      <alignment vertical="top" wrapText="1"/>
      <protection/>
    </xf>
    <xf numFmtId="0" fontId="2" fillId="0" borderId="16" xfId="33" applyNumberFormat="1" applyFont="1" applyBorder="1">
      <alignment/>
      <protection/>
    </xf>
    <xf numFmtId="0" fontId="2" fillId="0" borderId="17" xfId="33" applyNumberFormat="1" applyFont="1" applyBorder="1">
      <alignment/>
      <protection/>
    </xf>
    <xf numFmtId="0" fontId="2" fillId="0" borderId="16" xfId="59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left"/>
    </xf>
    <xf numFmtId="0" fontId="4" fillId="0" borderId="18" xfId="33" applyNumberFormat="1" applyFont="1" applyBorder="1" applyAlignment="1">
      <alignment vertical="top" wrapText="1"/>
      <protection/>
    </xf>
    <xf numFmtId="0" fontId="4" fillId="0" borderId="18" xfId="33" applyNumberFormat="1" applyFont="1" applyFill="1" applyBorder="1">
      <alignment/>
      <protection/>
    </xf>
    <xf numFmtId="0" fontId="4" fillId="0" borderId="18" xfId="33" applyNumberFormat="1" applyFont="1" applyBorder="1">
      <alignment/>
      <protection/>
    </xf>
    <xf numFmtId="1" fontId="2" fillId="0" borderId="19" xfId="33" applyNumberFormat="1" applyFont="1" applyBorder="1">
      <alignment/>
      <protection/>
    </xf>
    <xf numFmtId="1" fontId="2" fillId="0" borderId="17" xfId="33" applyNumberFormat="1" applyFont="1" applyBorder="1">
      <alignment/>
      <protection/>
    </xf>
    <xf numFmtId="1" fontId="2" fillId="0" borderId="20" xfId="33" applyNumberFormat="1" applyFont="1" applyBorder="1">
      <alignment/>
      <protection/>
    </xf>
    <xf numFmtId="1" fontId="2" fillId="0" borderId="14" xfId="0" applyNumberFormat="1" applyFont="1" applyBorder="1" applyAlignment="1">
      <alignment/>
    </xf>
    <xf numFmtId="0" fontId="2" fillId="0" borderId="21" xfId="33" applyNumberFormat="1" applyFont="1" applyBorder="1" applyAlignment="1">
      <alignment horizontal="left"/>
      <protection/>
    </xf>
    <xf numFmtId="0" fontId="4" fillId="0" borderId="18" xfId="33" applyNumberFormat="1" applyFont="1" applyFill="1" applyBorder="1" applyAlignment="1">
      <alignment horizontal="center" vertical="center"/>
      <protection/>
    </xf>
    <xf numFmtId="0" fontId="4" fillId="0" borderId="20" xfId="33" applyNumberFormat="1" applyFont="1" applyFill="1" applyBorder="1" applyAlignment="1">
      <alignment horizontal="center" vertical="center"/>
      <protection/>
    </xf>
    <xf numFmtId="43" fontId="2" fillId="0" borderId="14" xfId="59" applyFont="1" applyBorder="1" applyAlignment="1">
      <alignment horizontal="center"/>
    </xf>
    <xf numFmtId="0" fontId="2" fillId="0" borderId="14" xfId="33" applyNumberFormat="1" applyFont="1" applyFill="1" applyBorder="1" applyAlignment="1">
      <alignment horizontal="center" vertical="center" wrapText="1"/>
      <protection/>
    </xf>
    <xf numFmtId="0" fontId="4" fillId="0" borderId="22" xfId="33" applyNumberFormat="1" applyFont="1" applyBorder="1" applyAlignment="1">
      <alignment horizontal="left" vertical="center" wrapText="1"/>
      <protection/>
    </xf>
    <xf numFmtId="0" fontId="4" fillId="0" borderId="23" xfId="33" applyNumberFormat="1" applyFont="1" applyBorder="1" applyAlignment="1">
      <alignment horizontal="left" vertical="center" wrapText="1"/>
      <protection/>
    </xf>
    <xf numFmtId="0" fontId="4" fillId="0" borderId="22" xfId="33" applyNumberFormat="1" applyFont="1" applyBorder="1" applyAlignment="1">
      <alignment wrapText="1"/>
      <protection/>
    </xf>
    <xf numFmtId="166" fontId="2" fillId="0" borderId="14" xfId="59" applyNumberFormat="1" applyFont="1" applyBorder="1" applyAlignment="1">
      <alignment horizontal="center"/>
    </xf>
    <xf numFmtId="166" fontId="2" fillId="0" borderId="14" xfId="59" applyNumberFormat="1" applyFont="1" applyFill="1" applyBorder="1" applyAlignment="1">
      <alignment horizontal="center"/>
    </xf>
    <xf numFmtId="166" fontId="2" fillId="0" borderId="18" xfId="59" applyNumberFormat="1" applyFont="1" applyFill="1" applyBorder="1" applyAlignment="1">
      <alignment horizontal="center"/>
    </xf>
    <xf numFmtId="166" fontId="2" fillId="0" borderId="16" xfId="59" applyNumberFormat="1" applyFont="1" applyBorder="1" applyAlignment="1">
      <alignment horizontal="center"/>
    </xf>
    <xf numFmtId="1" fontId="4" fillId="0" borderId="14" xfId="0" applyNumberFormat="1" applyFont="1" applyBorder="1" applyAlignment="1">
      <alignment/>
    </xf>
    <xf numFmtId="1" fontId="4" fillId="0" borderId="14" xfId="0" applyNumberFormat="1" applyFont="1" applyBorder="1" applyAlignment="1">
      <alignment horizontal="right"/>
    </xf>
    <xf numFmtId="1" fontId="4" fillId="0" borderId="0" xfId="33" applyNumberFormat="1" applyFont="1" applyAlignment="1">
      <alignment horizontal="center"/>
      <protection/>
    </xf>
    <xf numFmtId="1" fontId="4" fillId="0" borderId="0" xfId="33" applyNumberFormat="1" applyFont="1">
      <alignment/>
      <protection/>
    </xf>
    <xf numFmtId="0" fontId="2" fillId="0" borderId="24" xfId="33" applyNumberFormat="1" applyFont="1" applyBorder="1" applyAlignment="1">
      <alignment horizontal="center" vertical="center" wrapText="1"/>
      <protection/>
    </xf>
    <xf numFmtId="0" fontId="4" fillId="0" borderId="14" xfId="59" applyNumberFormat="1" applyFont="1" applyBorder="1" applyAlignment="1">
      <alignment vertical="top" wrapText="1"/>
    </xf>
    <xf numFmtId="0" fontId="4" fillId="0" borderId="18" xfId="59" applyNumberFormat="1" applyFont="1" applyBorder="1" applyAlignment="1">
      <alignment vertical="top" wrapText="1"/>
    </xf>
    <xf numFmtId="0" fontId="2" fillId="0" borderId="25" xfId="33" applyNumberFormat="1" applyFont="1" applyFill="1" applyBorder="1" applyAlignment="1">
      <alignment horizontal="center" vertical="center" wrapText="1"/>
      <protection/>
    </xf>
    <xf numFmtId="0" fontId="4" fillId="0" borderId="25" xfId="33" applyNumberFormat="1" applyFont="1" applyFill="1" applyBorder="1">
      <alignment/>
      <protection/>
    </xf>
    <xf numFmtId="0" fontId="4" fillId="0" borderId="26" xfId="33" applyNumberFormat="1" applyFont="1" applyFill="1" applyBorder="1">
      <alignment/>
      <protection/>
    </xf>
    <xf numFmtId="0" fontId="2" fillId="0" borderId="27" xfId="33" applyNumberFormat="1" applyFont="1" applyBorder="1">
      <alignment/>
      <protection/>
    </xf>
    <xf numFmtId="0" fontId="2" fillId="0" borderId="28" xfId="33" applyNumberFormat="1" applyFont="1" applyFill="1" applyBorder="1" applyAlignment="1">
      <alignment vertical="top" wrapText="1"/>
      <protection/>
    </xf>
    <xf numFmtId="0" fontId="4" fillId="0" borderId="29" xfId="33" applyNumberFormat="1" applyFont="1" applyFill="1" applyBorder="1" applyAlignment="1">
      <alignment horizontal="center" vertical="top" wrapText="1"/>
      <protection/>
    </xf>
    <xf numFmtId="0" fontId="4" fillId="0" borderId="30" xfId="33" applyNumberFormat="1" applyFont="1" applyFill="1" applyBorder="1" applyAlignment="1">
      <alignment horizontal="center" vertical="top" wrapText="1"/>
      <protection/>
    </xf>
    <xf numFmtId="0" fontId="2" fillId="0" borderId="31" xfId="33" applyNumberFormat="1" applyFont="1" applyFill="1" applyBorder="1" applyAlignment="1">
      <alignment horizontal="center" vertical="top" wrapText="1"/>
      <protection/>
    </xf>
    <xf numFmtId="0" fontId="4" fillId="0" borderId="32" xfId="33" applyNumberFormat="1" applyFont="1" applyBorder="1" applyAlignment="1">
      <alignment vertical="top" wrapText="1"/>
      <protection/>
    </xf>
    <xf numFmtId="0" fontId="2" fillId="0" borderId="33" xfId="33" applyNumberFormat="1" applyFont="1" applyBorder="1" applyAlignment="1">
      <alignment vertical="top" wrapText="1"/>
      <protection/>
    </xf>
    <xf numFmtId="0" fontId="2" fillId="0" borderId="11" xfId="33" applyNumberFormat="1" applyFont="1" applyBorder="1" applyAlignment="1">
      <alignment horizontal="center" vertical="center" wrapText="1"/>
      <protection/>
    </xf>
    <xf numFmtId="0" fontId="2" fillId="0" borderId="12" xfId="33" applyNumberFormat="1" applyFont="1" applyBorder="1" applyAlignment="1">
      <alignment horizontal="center" vertical="center" wrapText="1"/>
      <protection/>
    </xf>
    <xf numFmtId="0" fontId="4" fillId="0" borderId="13" xfId="33" applyNumberFormat="1" applyFont="1" applyBorder="1" applyAlignment="1">
      <alignment horizontal="center" vertical="top" wrapText="1"/>
      <protection/>
    </xf>
    <xf numFmtId="0" fontId="2" fillId="0" borderId="19" xfId="59" applyNumberFormat="1" applyFont="1" applyBorder="1" applyAlignment="1">
      <alignment horizontal="right" vertical="top" wrapText="1"/>
    </xf>
    <xf numFmtId="0" fontId="4" fillId="0" borderId="17" xfId="33" applyNumberFormat="1" applyFont="1" applyBorder="1" applyAlignment="1">
      <alignment horizontal="right" vertical="top" wrapText="1"/>
      <protection/>
    </xf>
    <xf numFmtId="0" fontId="2" fillId="0" borderId="0" xfId="0" applyNumberFormat="1" applyFont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0" xfId="33" applyFont="1" applyAlignment="1">
      <alignment horizontal="center"/>
      <protection/>
    </xf>
    <xf numFmtId="0" fontId="2" fillId="0" borderId="10" xfId="33" applyNumberFormat="1" applyFont="1" applyBorder="1" applyAlignment="1">
      <alignment horizontal="left" wrapText="1"/>
      <protection/>
    </xf>
    <xf numFmtId="0" fontId="4" fillId="0" borderId="12" xfId="33" applyNumberFormat="1" applyFont="1" applyFill="1" applyBorder="1" applyAlignment="1">
      <alignment horizontal="center"/>
      <protection/>
    </xf>
    <xf numFmtId="0" fontId="4" fillId="0" borderId="24" xfId="33" applyNumberFormat="1" applyFont="1" applyFill="1" applyBorder="1" applyAlignment="1">
      <alignment horizontal="center"/>
      <protection/>
    </xf>
    <xf numFmtId="0" fontId="4" fillId="0" borderId="14" xfId="33" applyNumberFormat="1" applyFont="1" applyFill="1" applyBorder="1" applyAlignment="1">
      <alignment horizontal="left" vertical="center" wrapText="1"/>
      <protection/>
    </xf>
    <xf numFmtId="0" fontId="4" fillId="0" borderId="17" xfId="33" applyNumberFormat="1" applyFont="1" applyFill="1" applyBorder="1" applyAlignment="1">
      <alignment horizontal="left" vertical="center" wrapText="1"/>
      <protection/>
    </xf>
    <xf numFmtId="0" fontId="4" fillId="0" borderId="14" xfId="33" applyNumberFormat="1" applyFont="1" applyFill="1" applyBorder="1" applyAlignment="1">
      <alignment/>
      <protection/>
    </xf>
    <xf numFmtId="0" fontId="4" fillId="0" borderId="17" xfId="33" applyNumberFormat="1" applyFont="1" applyFill="1" applyBorder="1" applyAlignment="1">
      <alignment/>
      <protection/>
    </xf>
    <xf numFmtId="0" fontId="4" fillId="0" borderId="16" xfId="33" applyNumberFormat="1" applyFont="1" applyFill="1" applyBorder="1" applyAlignment="1">
      <alignment horizontal="center" vertical="center"/>
      <protection/>
    </xf>
    <xf numFmtId="0" fontId="4" fillId="0" borderId="19" xfId="33" applyNumberFormat="1" applyFont="1" applyFill="1" applyBorder="1" applyAlignment="1">
      <alignment horizontal="center" vertical="center"/>
      <protection/>
    </xf>
    <xf numFmtId="0" fontId="2" fillId="0" borderId="0" xfId="33" applyNumberFormat="1" applyFont="1" applyAlignment="1">
      <alignment wrapText="1"/>
      <protection/>
    </xf>
    <xf numFmtId="0" fontId="4" fillId="0" borderId="0" xfId="0" applyNumberFormat="1" applyFont="1" applyAlignment="1">
      <alignment wrapText="1"/>
    </xf>
    <xf numFmtId="0" fontId="2" fillId="0" borderId="11" xfId="33" applyNumberFormat="1" applyFont="1" applyBorder="1" applyAlignment="1">
      <alignment vertical="center" wrapText="1"/>
      <protection/>
    </xf>
    <xf numFmtId="0" fontId="2" fillId="0" borderId="22" xfId="33" applyNumberFormat="1" applyFont="1" applyBorder="1" applyAlignment="1">
      <alignment vertical="center" wrapText="1"/>
      <protection/>
    </xf>
    <xf numFmtId="0" fontId="2" fillId="32" borderId="34" xfId="33" applyNumberFormat="1" applyFont="1" applyFill="1" applyBorder="1" applyAlignment="1">
      <alignment horizontal="center" wrapText="1"/>
      <protection/>
    </xf>
    <xf numFmtId="0" fontId="2" fillId="32" borderId="34" xfId="0" applyNumberFormat="1" applyFont="1" applyFill="1" applyBorder="1" applyAlignment="1">
      <alignment horizontal="center" wrapText="1"/>
    </xf>
    <xf numFmtId="0" fontId="4" fillId="0" borderId="14" xfId="33" applyNumberFormat="1" applyFont="1" applyFill="1" applyBorder="1" applyAlignment="1">
      <alignment horizontal="left" vertical="center"/>
      <protection/>
    </xf>
    <xf numFmtId="0" fontId="4" fillId="0" borderId="17" xfId="33" applyNumberFormat="1" applyFont="1" applyFill="1" applyBorder="1" applyAlignment="1">
      <alignment horizontal="left" vertical="center"/>
      <protection/>
    </xf>
    <xf numFmtId="0" fontId="2" fillId="0" borderId="34" xfId="33" applyNumberFormat="1" applyFont="1" applyBorder="1" applyAlignment="1">
      <alignment horizontal="center"/>
      <protection/>
    </xf>
    <xf numFmtId="0" fontId="2" fillId="0" borderId="12" xfId="33" applyNumberFormat="1" applyFont="1" applyBorder="1" applyAlignment="1">
      <alignment horizontal="center"/>
      <protection/>
    </xf>
    <xf numFmtId="0" fontId="2" fillId="0" borderId="24" xfId="33" applyNumberFormat="1" applyFont="1" applyBorder="1" applyAlignment="1">
      <alignment horizontal="center" vertical="center" wrapText="1"/>
      <protection/>
    </xf>
    <xf numFmtId="0" fontId="2" fillId="0" borderId="17" xfId="33" applyNumberFormat="1" applyFont="1" applyBorder="1" applyAlignment="1">
      <alignment horizontal="center" vertical="center" wrapText="1"/>
      <protection/>
    </xf>
    <xf numFmtId="0" fontId="4" fillId="0" borderId="14" xfId="33" applyNumberFormat="1" applyFont="1" applyBorder="1" applyAlignment="1">
      <alignment horizontal="center" vertical="center"/>
      <protection/>
    </xf>
    <xf numFmtId="0" fontId="4" fillId="0" borderId="17" xfId="33" applyNumberFormat="1" applyFont="1" applyBorder="1" applyAlignment="1">
      <alignment horizontal="center" vertical="center"/>
      <protection/>
    </xf>
    <xf numFmtId="0" fontId="4" fillId="0" borderId="14" xfId="33" applyNumberFormat="1" applyFont="1" applyFill="1" applyBorder="1" applyAlignment="1">
      <alignment horizontal="center" vertical="center"/>
      <protection/>
    </xf>
    <xf numFmtId="0" fontId="4" fillId="0" borderId="17" xfId="33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3"/>
  <sheetViews>
    <sheetView tabSelected="1" zoomScale="75" zoomScaleNormal="75" zoomScaleSheetLayoutView="75" zoomScalePageLayoutView="0" workbookViewId="0" topLeftCell="A10">
      <selection activeCell="I20" sqref="I20:S26"/>
    </sheetView>
  </sheetViews>
  <sheetFormatPr defaultColWidth="8.7109375" defaultRowHeight="12.75"/>
  <cols>
    <col min="1" max="1" width="51.28125" style="9" customWidth="1"/>
    <col min="2" max="2" width="15.140625" style="30" bestFit="1" customWidth="1"/>
    <col min="3" max="3" width="10.28125" style="9" bestFit="1" customWidth="1"/>
    <col min="4" max="4" width="13.57421875" style="9" customWidth="1"/>
    <col min="5" max="5" width="12.7109375" style="9" bestFit="1" customWidth="1"/>
    <col min="6" max="6" width="11.421875" style="9" customWidth="1"/>
    <col min="7" max="7" width="9.7109375" style="9" customWidth="1"/>
    <col min="8" max="8" width="12.28125" style="9" customWidth="1"/>
    <col min="9" max="9" width="10.7109375" style="9" customWidth="1"/>
    <col min="10" max="10" width="10.8515625" style="9" bestFit="1" customWidth="1"/>
    <col min="11" max="11" width="9.8515625" style="9" bestFit="1" customWidth="1"/>
    <col min="12" max="12" width="8.7109375" style="9" bestFit="1" customWidth="1"/>
    <col min="13" max="13" width="9.7109375" style="9" bestFit="1" customWidth="1"/>
    <col min="14" max="14" width="11.00390625" style="9" customWidth="1"/>
    <col min="15" max="15" width="13.28125" style="9" customWidth="1"/>
    <col min="16" max="16" width="12.00390625" style="9" customWidth="1"/>
    <col min="17" max="17" width="10.57421875" style="9" customWidth="1"/>
    <col min="18" max="18" width="12.421875" style="9" customWidth="1"/>
    <col min="19" max="19" width="13.421875" style="9" customWidth="1"/>
    <col min="20" max="20" width="8.7109375" style="9" customWidth="1"/>
    <col min="21" max="16384" width="8.7109375" style="1" customWidth="1"/>
  </cols>
  <sheetData>
    <row r="1" spans="1:20" s="2" customFormat="1" ht="16.5" thickBot="1">
      <c r="A1" s="6" t="s">
        <v>57</v>
      </c>
      <c r="B1" s="6"/>
      <c r="C1" s="7"/>
      <c r="D1" s="81" t="s">
        <v>46</v>
      </c>
      <c r="E1" s="81"/>
      <c r="F1" s="81"/>
      <c r="G1" s="81"/>
      <c r="H1" s="81"/>
      <c r="I1" s="81"/>
      <c r="J1" s="8"/>
      <c r="K1" s="8"/>
      <c r="L1" s="8"/>
      <c r="M1" s="8"/>
      <c r="N1" s="8"/>
      <c r="O1" s="9"/>
      <c r="P1" s="9"/>
      <c r="Q1" s="9"/>
      <c r="R1" s="9"/>
      <c r="S1" s="9"/>
      <c r="T1" s="9"/>
    </row>
    <row r="2" spans="1:20" s="2" customFormat="1" ht="15.75">
      <c r="A2" s="10" t="s">
        <v>0</v>
      </c>
      <c r="B2" s="11">
        <v>7357.25</v>
      </c>
      <c r="C2" s="82" t="s">
        <v>1</v>
      </c>
      <c r="D2" s="82"/>
      <c r="E2" s="82"/>
      <c r="F2" s="82"/>
      <c r="G2" s="82"/>
      <c r="H2" s="82"/>
      <c r="I2" s="83"/>
      <c r="J2" s="12"/>
      <c r="K2" s="12"/>
      <c r="L2" s="12"/>
      <c r="M2" s="9"/>
      <c r="N2" s="9"/>
      <c r="O2" s="9"/>
      <c r="P2" s="9"/>
      <c r="Q2" s="9"/>
      <c r="R2" s="9"/>
      <c r="S2" s="9"/>
      <c r="T2" s="9"/>
    </row>
    <row r="3" spans="1:20" s="4" customFormat="1" ht="15.75">
      <c r="A3" s="13" t="s">
        <v>2</v>
      </c>
      <c r="B3" s="14">
        <v>147</v>
      </c>
      <c r="C3" s="84" t="s">
        <v>48</v>
      </c>
      <c r="D3" s="84"/>
      <c r="E3" s="84"/>
      <c r="F3" s="84"/>
      <c r="G3" s="84"/>
      <c r="H3" s="84"/>
      <c r="I3" s="8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</row>
    <row r="4" spans="1:20" s="2" customFormat="1" ht="15.75">
      <c r="A4" s="17" t="s">
        <v>3</v>
      </c>
      <c r="B4" s="18">
        <v>221</v>
      </c>
      <c r="C4" s="86" t="s">
        <v>4</v>
      </c>
      <c r="D4" s="86"/>
      <c r="E4" s="86"/>
      <c r="F4" s="86"/>
      <c r="G4" s="86"/>
      <c r="H4" s="86"/>
      <c r="I4" s="87"/>
      <c r="J4" s="12"/>
      <c r="K4" s="12"/>
      <c r="L4" s="12"/>
      <c r="M4" s="9"/>
      <c r="N4" s="9"/>
      <c r="O4" s="9"/>
      <c r="P4" s="9"/>
      <c r="Q4" s="9"/>
      <c r="R4" s="9"/>
      <c r="S4" s="9"/>
      <c r="T4" s="9"/>
    </row>
    <row r="5" spans="1:20" s="2" customFormat="1" ht="15.75">
      <c r="A5" s="17" t="s">
        <v>5</v>
      </c>
      <c r="B5" s="18" t="s">
        <v>6</v>
      </c>
      <c r="C5" s="86" t="s">
        <v>7</v>
      </c>
      <c r="D5" s="86"/>
      <c r="E5" s="86"/>
      <c r="F5" s="86"/>
      <c r="G5" s="86"/>
      <c r="H5" s="86"/>
      <c r="I5" s="87"/>
      <c r="J5" s="12"/>
      <c r="K5" s="12"/>
      <c r="L5" s="12"/>
      <c r="M5" s="9"/>
      <c r="N5" s="9"/>
      <c r="O5" s="9"/>
      <c r="P5" s="9"/>
      <c r="Q5" s="9"/>
      <c r="R5" s="9"/>
      <c r="S5" s="9"/>
      <c r="T5" s="9"/>
    </row>
    <row r="6" spans="1:20" s="2" customFormat="1" ht="15.75">
      <c r="A6" s="17" t="s">
        <v>8</v>
      </c>
      <c r="B6" s="18">
        <v>1995</v>
      </c>
      <c r="C6" s="86" t="s">
        <v>9</v>
      </c>
      <c r="D6" s="86"/>
      <c r="E6" s="86"/>
      <c r="F6" s="86"/>
      <c r="G6" s="86"/>
      <c r="H6" s="86"/>
      <c r="I6" s="87"/>
      <c r="J6" s="12"/>
      <c r="K6" s="12"/>
      <c r="L6" s="12"/>
      <c r="M6" s="9"/>
      <c r="N6" s="9"/>
      <c r="O6" s="9"/>
      <c r="P6" s="9"/>
      <c r="Q6" s="9"/>
      <c r="R6" s="9"/>
      <c r="S6" s="9"/>
      <c r="T6" s="9"/>
    </row>
    <row r="7" spans="1:20" s="2" customFormat="1" ht="15.75">
      <c r="A7" s="17" t="s">
        <v>10</v>
      </c>
      <c r="B7" s="18">
        <v>14</v>
      </c>
      <c r="C7" s="86" t="s">
        <v>11</v>
      </c>
      <c r="D7" s="86"/>
      <c r="E7" s="86"/>
      <c r="F7" s="86"/>
      <c r="G7" s="86"/>
      <c r="H7" s="86"/>
      <c r="I7" s="87"/>
      <c r="J7" s="12"/>
      <c r="K7" s="12"/>
      <c r="L7" s="12"/>
      <c r="M7" s="9"/>
      <c r="N7" s="9"/>
      <c r="O7" s="9"/>
      <c r="P7" s="9"/>
      <c r="Q7" s="9"/>
      <c r="R7" s="9"/>
      <c r="S7" s="9"/>
      <c r="T7" s="9"/>
    </row>
    <row r="8" spans="1:20" s="2" customFormat="1" ht="15.75">
      <c r="A8" s="17" t="s">
        <v>12</v>
      </c>
      <c r="B8" s="18">
        <v>4</v>
      </c>
      <c r="C8" s="96" t="s">
        <v>13</v>
      </c>
      <c r="D8" s="96"/>
      <c r="E8" s="96"/>
      <c r="F8" s="96"/>
      <c r="G8" s="96"/>
      <c r="H8" s="96"/>
      <c r="I8" s="97"/>
      <c r="J8" s="12"/>
      <c r="K8" s="12"/>
      <c r="L8" s="12"/>
      <c r="M8" s="9"/>
      <c r="N8" s="9"/>
      <c r="O8" s="9"/>
      <c r="P8" s="9"/>
      <c r="Q8" s="9"/>
      <c r="R8" s="9"/>
      <c r="S8" s="9"/>
      <c r="T8" s="9"/>
    </row>
    <row r="9" spans="1:20" s="2" customFormat="1" ht="15.75">
      <c r="A9" s="17" t="s">
        <v>14</v>
      </c>
      <c r="B9" s="18">
        <v>1062</v>
      </c>
      <c r="C9" s="96" t="s">
        <v>15</v>
      </c>
      <c r="D9" s="96"/>
      <c r="E9" s="96"/>
      <c r="F9" s="96"/>
      <c r="G9" s="96"/>
      <c r="H9" s="96"/>
      <c r="I9" s="97"/>
      <c r="J9" s="12"/>
      <c r="K9" s="12"/>
      <c r="L9" s="12"/>
      <c r="M9" s="9"/>
      <c r="N9" s="9"/>
      <c r="O9" s="9"/>
      <c r="P9" s="9"/>
      <c r="Q9" s="9"/>
      <c r="R9" s="9"/>
      <c r="S9" s="9"/>
      <c r="T9" s="9"/>
    </row>
    <row r="10" spans="1:20" s="2" customFormat="1" ht="15.75">
      <c r="A10" s="17" t="s">
        <v>16</v>
      </c>
      <c r="B10" s="18">
        <f>989+286</f>
        <v>1275</v>
      </c>
      <c r="C10" s="86"/>
      <c r="D10" s="86"/>
      <c r="E10" s="86"/>
      <c r="F10" s="86"/>
      <c r="G10" s="86"/>
      <c r="H10" s="86"/>
      <c r="I10" s="87"/>
      <c r="J10" s="12"/>
      <c r="K10" s="12"/>
      <c r="L10" s="12"/>
      <c r="M10" s="9"/>
      <c r="N10" s="9"/>
      <c r="O10" s="9"/>
      <c r="P10" s="9"/>
      <c r="Q10" s="9"/>
      <c r="R10" s="9"/>
      <c r="S10" s="9"/>
      <c r="T10" s="9"/>
    </row>
    <row r="11" spans="1:20" s="2" customFormat="1" ht="15.75">
      <c r="A11" s="17" t="s">
        <v>17</v>
      </c>
      <c r="B11" s="47">
        <v>1926.4</v>
      </c>
      <c r="C11" s="102"/>
      <c r="D11" s="102"/>
      <c r="E11" s="102"/>
      <c r="F11" s="102"/>
      <c r="G11" s="102"/>
      <c r="H11" s="102"/>
      <c r="I11" s="103"/>
      <c r="J11" s="12"/>
      <c r="K11" s="12"/>
      <c r="L11" s="12"/>
      <c r="M11" s="9"/>
      <c r="N11" s="9"/>
      <c r="O11" s="9"/>
      <c r="P11" s="9"/>
      <c r="Q11" s="9"/>
      <c r="R11" s="9"/>
      <c r="S11" s="9"/>
      <c r="T11" s="9"/>
    </row>
    <row r="12" spans="1:20" s="2" customFormat="1" ht="15.75">
      <c r="A12" s="17" t="s">
        <v>18</v>
      </c>
      <c r="B12" s="47">
        <v>3</v>
      </c>
      <c r="C12" s="104"/>
      <c r="D12" s="104"/>
      <c r="E12" s="104"/>
      <c r="F12" s="104"/>
      <c r="G12" s="104"/>
      <c r="H12" s="104"/>
      <c r="I12" s="105"/>
      <c r="J12" s="12"/>
      <c r="K12" s="12"/>
      <c r="L12" s="12"/>
      <c r="M12" s="9"/>
      <c r="N12" s="9"/>
      <c r="O12" s="9"/>
      <c r="P12" s="9"/>
      <c r="Q12" s="9"/>
      <c r="R12" s="9"/>
      <c r="S12" s="9"/>
      <c r="T12" s="9"/>
    </row>
    <row r="13" spans="1:20" s="2" customFormat="1" ht="15.75">
      <c r="A13" s="17" t="s">
        <v>53</v>
      </c>
      <c r="B13" s="52">
        <v>44914</v>
      </c>
      <c r="C13" s="104"/>
      <c r="D13" s="104"/>
      <c r="E13" s="104"/>
      <c r="F13" s="104"/>
      <c r="G13" s="104"/>
      <c r="H13" s="104"/>
      <c r="I13" s="105"/>
      <c r="J13" s="12"/>
      <c r="K13" s="12"/>
      <c r="L13" s="12"/>
      <c r="M13" s="9"/>
      <c r="N13" s="9"/>
      <c r="O13" s="9"/>
      <c r="P13" s="9"/>
      <c r="Q13" s="9"/>
      <c r="R13" s="9"/>
      <c r="S13" s="9"/>
      <c r="T13" s="9"/>
    </row>
    <row r="14" spans="1:20" s="2" customFormat="1" ht="15.75">
      <c r="A14" s="17" t="s">
        <v>54</v>
      </c>
      <c r="B14" s="52">
        <f>(2.8*12*B2)*0.94</f>
        <v>232371.38399999993</v>
      </c>
      <c r="C14" s="104"/>
      <c r="D14" s="104"/>
      <c r="E14" s="104"/>
      <c r="F14" s="104"/>
      <c r="G14" s="104"/>
      <c r="H14" s="104"/>
      <c r="I14" s="105"/>
      <c r="J14" s="12"/>
      <c r="K14" s="12"/>
      <c r="L14" s="12"/>
      <c r="M14" s="9"/>
      <c r="N14" s="9"/>
      <c r="O14" s="9"/>
      <c r="P14" s="9"/>
      <c r="Q14" s="9"/>
      <c r="R14" s="9"/>
      <c r="S14" s="9"/>
      <c r="T14" s="9"/>
    </row>
    <row r="15" spans="1:20" s="2" customFormat="1" ht="15.75">
      <c r="A15" s="17" t="s">
        <v>55</v>
      </c>
      <c r="B15" s="53">
        <v>239542</v>
      </c>
      <c r="C15" s="104"/>
      <c r="D15" s="104"/>
      <c r="E15" s="104"/>
      <c r="F15" s="104"/>
      <c r="G15" s="104"/>
      <c r="H15" s="104"/>
      <c r="I15" s="105"/>
      <c r="J15" s="12"/>
      <c r="K15" s="12"/>
      <c r="L15" s="12"/>
      <c r="M15" s="9"/>
      <c r="N15" s="9"/>
      <c r="O15" s="9"/>
      <c r="P15" s="9"/>
      <c r="Q15" s="9"/>
      <c r="R15" s="9"/>
      <c r="S15" s="9"/>
      <c r="T15" s="9"/>
    </row>
    <row r="16" spans="1:20" s="2" customFormat="1" ht="15.75">
      <c r="A16" s="44" t="s">
        <v>56</v>
      </c>
      <c r="B16" s="54">
        <v>1294.9</v>
      </c>
      <c r="C16" s="45"/>
      <c r="D16" s="45"/>
      <c r="E16" s="45"/>
      <c r="F16" s="45"/>
      <c r="G16" s="45"/>
      <c r="H16" s="45"/>
      <c r="I16" s="46"/>
      <c r="J16" s="12"/>
      <c r="K16" s="12"/>
      <c r="L16" s="12"/>
      <c r="M16" s="9"/>
      <c r="N16" s="9"/>
      <c r="O16" s="9"/>
      <c r="P16" s="9"/>
      <c r="Q16" s="9"/>
      <c r="R16" s="9"/>
      <c r="S16" s="9"/>
      <c r="T16" s="9"/>
    </row>
    <row r="17" spans="1:20" s="2" customFormat="1" ht="16.5" thickBot="1">
      <c r="A17" s="19" t="s">
        <v>68</v>
      </c>
      <c r="B17" s="55">
        <f>SUM(B13:B16)</f>
        <v>518122.284</v>
      </c>
      <c r="C17" s="88"/>
      <c r="D17" s="88"/>
      <c r="E17" s="88"/>
      <c r="F17" s="88"/>
      <c r="G17" s="88"/>
      <c r="H17" s="88"/>
      <c r="I17" s="89"/>
      <c r="J17" s="12"/>
      <c r="K17" s="12"/>
      <c r="L17" s="12"/>
      <c r="M17" s="9"/>
      <c r="N17" s="9"/>
      <c r="O17" s="9"/>
      <c r="P17" s="9"/>
      <c r="Q17" s="9"/>
      <c r="R17" s="9"/>
      <c r="S17" s="9"/>
      <c r="T17" s="9"/>
    </row>
    <row r="18" spans="1:23" s="3" customFormat="1" ht="16.5" thickBot="1">
      <c r="A18" s="92" t="s">
        <v>19</v>
      </c>
      <c r="B18" s="94" t="s">
        <v>51</v>
      </c>
      <c r="C18" s="95"/>
      <c r="D18" s="95"/>
      <c r="E18" s="95"/>
      <c r="F18" s="98" t="s">
        <v>52</v>
      </c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100" t="s">
        <v>47</v>
      </c>
      <c r="T18" s="20"/>
      <c r="U18" s="5"/>
      <c r="V18" s="5"/>
      <c r="W18" s="5"/>
    </row>
    <row r="19" spans="1:20" s="3" customFormat="1" ht="31.5">
      <c r="A19" s="93"/>
      <c r="B19" s="73" t="s">
        <v>43</v>
      </c>
      <c r="C19" s="74" t="s">
        <v>44</v>
      </c>
      <c r="D19" s="74" t="s">
        <v>49</v>
      </c>
      <c r="E19" s="60" t="s">
        <v>45</v>
      </c>
      <c r="F19" s="67" t="s">
        <v>71</v>
      </c>
      <c r="G19" s="63" t="s">
        <v>20</v>
      </c>
      <c r="H19" s="48" t="s">
        <v>21</v>
      </c>
      <c r="I19" s="48" t="s">
        <v>22</v>
      </c>
      <c r="J19" s="48" t="s">
        <v>23</v>
      </c>
      <c r="K19" s="48" t="s">
        <v>24</v>
      </c>
      <c r="L19" s="48" t="s">
        <v>25</v>
      </c>
      <c r="M19" s="48" t="s">
        <v>26</v>
      </c>
      <c r="N19" s="48" t="s">
        <v>27</v>
      </c>
      <c r="O19" s="48" t="s">
        <v>28</v>
      </c>
      <c r="P19" s="48" t="s">
        <v>29</v>
      </c>
      <c r="Q19" s="48" t="s">
        <v>30</v>
      </c>
      <c r="R19" s="48" t="s">
        <v>31</v>
      </c>
      <c r="S19" s="101"/>
      <c r="T19" s="12"/>
    </row>
    <row r="20" spans="1:20" s="2" customFormat="1" ht="15.75">
      <c r="A20" s="49" t="s">
        <v>58</v>
      </c>
      <c r="B20" s="75" t="s">
        <v>59</v>
      </c>
      <c r="C20" s="21">
        <v>3</v>
      </c>
      <c r="D20" s="21">
        <v>3000</v>
      </c>
      <c r="E20" s="77">
        <f aca="true" t="shared" si="0" ref="E20:E25">C20*D20</f>
        <v>9000</v>
      </c>
      <c r="F20" s="68" t="s">
        <v>32</v>
      </c>
      <c r="G20" s="64"/>
      <c r="H20" s="22"/>
      <c r="I20" s="22"/>
      <c r="K20" s="23"/>
      <c r="L20" s="23"/>
      <c r="M20" s="24"/>
      <c r="N20" s="23">
        <v>41126.57</v>
      </c>
      <c r="O20" s="23"/>
      <c r="P20" s="23"/>
      <c r="Q20" s="23"/>
      <c r="R20" s="23"/>
      <c r="S20" s="34">
        <f>SUM(I20:R20)</f>
        <v>41126.57</v>
      </c>
      <c r="T20" s="9"/>
    </row>
    <row r="21" spans="1:20" s="2" customFormat="1" ht="15.75">
      <c r="A21" s="71" t="s">
        <v>62</v>
      </c>
      <c r="B21" s="75" t="s">
        <v>60</v>
      </c>
      <c r="C21" s="21">
        <v>1</v>
      </c>
      <c r="D21" s="61">
        <v>12000</v>
      </c>
      <c r="E21" s="77">
        <f t="shared" si="0"/>
        <v>12000</v>
      </c>
      <c r="F21" s="68" t="s">
        <v>32</v>
      </c>
      <c r="G21" s="64"/>
      <c r="H21" s="22"/>
      <c r="I21" s="22"/>
      <c r="J21" s="23"/>
      <c r="K21" s="23">
        <v>14250</v>
      </c>
      <c r="L21" s="23"/>
      <c r="M21" s="23"/>
      <c r="N21" s="23"/>
      <c r="O21" s="23"/>
      <c r="P21" s="23"/>
      <c r="Q21" s="23"/>
      <c r="R21" s="23"/>
      <c r="S21" s="34">
        <f>SUM(I21:R21)</f>
        <v>14250</v>
      </c>
      <c r="T21" s="9"/>
    </row>
    <row r="22" spans="1:20" s="2" customFormat="1" ht="15.75">
      <c r="A22" s="50" t="s">
        <v>67</v>
      </c>
      <c r="B22" s="75" t="s">
        <v>66</v>
      </c>
      <c r="C22" s="21">
        <v>1</v>
      </c>
      <c r="D22" s="61">
        <v>63000</v>
      </c>
      <c r="E22" s="77">
        <f t="shared" si="0"/>
        <v>63000</v>
      </c>
      <c r="F22" s="68" t="s">
        <v>32</v>
      </c>
      <c r="G22" s="64"/>
      <c r="H22" s="22"/>
      <c r="I22" s="22"/>
      <c r="J22" s="23">
        <v>63000</v>
      </c>
      <c r="K22" s="23"/>
      <c r="L22" s="23"/>
      <c r="M22" s="23"/>
      <c r="N22" s="23"/>
      <c r="O22" s="23"/>
      <c r="P22" s="23"/>
      <c r="Q22" s="23"/>
      <c r="R22" s="23"/>
      <c r="S22" s="41">
        <f>SUM(I22:R22)</f>
        <v>63000</v>
      </c>
      <c r="T22" s="9"/>
    </row>
    <row r="23" spans="1:20" s="2" customFormat="1" ht="15.75">
      <c r="A23" s="51" t="s">
        <v>61</v>
      </c>
      <c r="B23" s="75" t="s">
        <v>63</v>
      </c>
      <c r="C23" s="21">
        <v>2</v>
      </c>
      <c r="D23" s="61">
        <v>45000</v>
      </c>
      <c r="E23" s="77">
        <f t="shared" si="0"/>
        <v>90000</v>
      </c>
      <c r="F23" s="68" t="s">
        <v>32</v>
      </c>
      <c r="G23" s="64"/>
      <c r="H23" s="22"/>
      <c r="I23" s="22">
        <v>87584.17</v>
      </c>
      <c r="J23" s="23"/>
      <c r="K23" s="23"/>
      <c r="L23" s="23"/>
      <c r="M23" s="23"/>
      <c r="N23" s="23"/>
      <c r="O23" s="23"/>
      <c r="P23" s="23"/>
      <c r="Q23" s="23"/>
      <c r="R23" s="23"/>
      <c r="S23" s="41">
        <f>SUM(I23:R23)</f>
        <v>87584.17</v>
      </c>
      <c r="T23" s="9"/>
    </row>
    <row r="24" spans="1:20" s="2" customFormat="1" ht="15.75">
      <c r="A24" s="51" t="s">
        <v>65</v>
      </c>
      <c r="B24" s="75" t="s">
        <v>66</v>
      </c>
      <c r="C24" s="37">
        <v>1</v>
      </c>
      <c r="D24" s="62">
        <v>300000</v>
      </c>
      <c r="E24" s="77">
        <f t="shared" si="0"/>
        <v>300000</v>
      </c>
      <c r="F24" s="68" t="s">
        <v>32</v>
      </c>
      <c r="G24" s="64"/>
      <c r="H24" s="22"/>
      <c r="I24" s="22"/>
      <c r="J24" s="23"/>
      <c r="K24" s="23"/>
      <c r="L24" s="23"/>
      <c r="M24" s="23"/>
      <c r="N24" s="23"/>
      <c r="O24" s="23"/>
      <c r="P24" s="23"/>
      <c r="Q24" s="23"/>
      <c r="R24" s="23">
        <v>56349.35</v>
      </c>
      <c r="S24" s="41">
        <f>SUM(I24:R24)</f>
        <v>56349.35</v>
      </c>
      <c r="T24" s="9"/>
    </row>
    <row r="25" spans="1:20" s="2" customFormat="1" ht="15.75">
      <c r="A25" s="51" t="s">
        <v>64</v>
      </c>
      <c r="B25" s="75" t="s">
        <v>60</v>
      </c>
      <c r="C25" s="37">
        <v>1</v>
      </c>
      <c r="D25" s="62">
        <v>5000</v>
      </c>
      <c r="E25" s="77">
        <f t="shared" si="0"/>
        <v>5000</v>
      </c>
      <c r="F25" s="69" t="s">
        <v>32</v>
      </c>
      <c r="G25" s="65"/>
      <c r="H25" s="38"/>
      <c r="I25" s="38"/>
      <c r="J25" s="23"/>
      <c r="K25" s="39"/>
      <c r="L25" s="39">
        <v>13063.44</v>
      </c>
      <c r="M25" s="39"/>
      <c r="N25" s="39"/>
      <c r="O25" s="39"/>
      <c r="P25" s="39"/>
      <c r="Q25" s="39"/>
      <c r="R25" s="39"/>
      <c r="S25" s="42">
        <f>SUM(I25:R25)</f>
        <v>13063.44</v>
      </c>
      <c r="T25" s="9"/>
    </row>
    <row r="26" spans="1:20" s="2" customFormat="1" ht="31.5">
      <c r="A26" s="51" t="s">
        <v>72</v>
      </c>
      <c r="B26" s="75"/>
      <c r="C26" s="37"/>
      <c r="D26" s="62"/>
      <c r="E26" s="77">
        <v>43500</v>
      </c>
      <c r="F26" s="69" t="s">
        <v>32</v>
      </c>
      <c r="G26" s="65"/>
      <c r="H26" s="38"/>
      <c r="I26" s="38"/>
      <c r="J26" s="39"/>
      <c r="K26" s="39"/>
      <c r="L26" s="39"/>
      <c r="M26" s="39"/>
      <c r="N26" s="39"/>
      <c r="O26" s="39"/>
      <c r="P26" s="39"/>
      <c r="Q26" s="39">
        <v>11254.92</v>
      </c>
      <c r="R26" s="39">
        <v>1192.6</v>
      </c>
      <c r="S26" s="42">
        <f>SUM(I26:R26)</f>
        <v>12447.52</v>
      </c>
      <c r="T26" s="9"/>
    </row>
    <row r="27" spans="1:20" s="3" customFormat="1" ht="16.5" thickBot="1">
      <c r="A27" s="72" t="s">
        <v>33</v>
      </c>
      <c r="B27" s="31"/>
      <c r="C27" s="32"/>
      <c r="D27" s="35"/>
      <c r="E27" s="76">
        <f>SUM(E20:E26)</f>
        <v>522500</v>
      </c>
      <c r="F27" s="70" t="s">
        <v>32</v>
      </c>
      <c r="G27" s="66">
        <f aca="true" t="shared" si="1" ref="G27:R27">SUM(G20:G26)</f>
        <v>0</v>
      </c>
      <c r="H27" s="33">
        <f t="shared" si="1"/>
        <v>0</v>
      </c>
      <c r="I27" s="33">
        <f t="shared" si="1"/>
        <v>87584.17</v>
      </c>
      <c r="J27" s="33">
        <f t="shared" si="1"/>
        <v>63000</v>
      </c>
      <c r="K27" s="33">
        <f t="shared" si="1"/>
        <v>14250</v>
      </c>
      <c r="L27" s="33">
        <f t="shared" si="1"/>
        <v>13063.44</v>
      </c>
      <c r="M27" s="33">
        <f t="shared" si="1"/>
        <v>0</v>
      </c>
      <c r="N27" s="33">
        <f t="shared" si="1"/>
        <v>41126.57</v>
      </c>
      <c r="O27" s="33">
        <f t="shared" si="1"/>
        <v>0</v>
      </c>
      <c r="P27" s="33">
        <f t="shared" si="1"/>
        <v>0</v>
      </c>
      <c r="Q27" s="33">
        <f t="shared" si="1"/>
        <v>11254.92</v>
      </c>
      <c r="R27" s="33">
        <f t="shared" si="1"/>
        <v>57541.95</v>
      </c>
      <c r="S27" s="40">
        <f>SUM(G27:R27)</f>
        <v>287821.05</v>
      </c>
      <c r="T27" s="12"/>
    </row>
    <row r="28" spans="1:20" s="2" customFormat="1" ht="15.75">
      <c r="A28" s="90" t="s">
        <v>50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"/>
      <c r="R28" s="9"/>
      <c r="S28" s="9"/>
      <c r="T28" s="9"/>
    </row>
    <row r="29" spans="1:20" s="2" customFormat="1" ht="15.7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"/>
      <c r="R29" s="9"/>
      <c r="S29" s="9"/>
      <c r="T29" s="9"/>
    </row>
    <row r="30" spans="1:20" s="3" customFormat="1" ht="15.75">
      <c r="A30" s="25" t="s">
        <v>34</v>
      </c>
      <c r="B30" s="26"/>
      <c r="C30" s="25" t="s">
        <v>35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s="2" customFormat="1" ht="15.75">
      <c r="A31" s="27" t="str">
        <f>A13</f>
        <v>Недовыполнение  ТР  на  01.01.2015год.</v>
      </c>
      <c r="B31" s="28">
        <f>B13</f>
        <v>44914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9"/>
      <c r="P31" s="9"/>
      <c r="Q31" s="9"/>
      <c r="R31" s="9"/>
      <c r="S31" s="9"/>
      <c r="T31" s="9"/>
    </row>
    <row r="32" spans="1:20" s="80" customFormat="1" ht="15.75">
      <c r="A32" s="78"/>
      <c r="B32" s="79" t="s">
        <v>20</v>
      </c>
      <c r="C32" s="79" t="s">
        <v>21</v>
      </c>
      <c r="D32" s="79" t="s">
        <v>22</v>
      </c>
      <c r="E32" s="79" t="s">
        <v>23</v>
      </c>
      <c r="F32" s="79" t="s">
        <v>24</v>
      </c>
      <c r="G32" s="79" t="s">
        <v>25</v>
      </c>
      <c r="H32" s="79" t="s">
        <v>41</v>
      </c>
      <c r="I32" s="79" t="s">
        <v>27</v>
      </c>
      <c r="J32" s="79" t="s">
        <v>28</v>
      </c>
      <c r="K32" s="79" t="s">
        <v>29</v>
      </c>
      <c r="L32" s="79" t="s">
        <v>30</v>
      </c>
      <c r="M32" s="79" t="s">
        <v>31</v>
      </c>
      <c r="N32" s="79" t="s">
        <v>42</v>
      </c>
      <c r="O32" s="26"/>
      <c r="P32" s="26"/>
      <c r="Q32" s="26"/>
      <c r="R32" s="26"/>
      <c r="S32" s="26"/>
      <c r="T32" s="26"/>
    </row>
    <row r="33" spans="1:20" s="2" customFormat="1" ht="15.75">
      <c r="A33" s="27" t="s">
        <v>36</v>
      </c>
      <c r="B33" s="56">
        <v>19363</v>
      </c>
      <c r="C33" s="56">
        <v>19363</v>
      </c>
      <c r="D33" s="56">
        <v>19363</v>
      </c>
      <c r="E33" s="56">
        <v>19363</v>
      </c>
      <c r="F33" s="56">
        <v>19363</v>
      </c>
      <c r="G33" s="56">
        <v>18004</v>
      </c>
      <c r="H33" s="56">
        <v>18004</v>
      </c>
      <c r="I33" s="56">
        <v>18004</v>
      </c>
      <c r="J33" s="56">
        <v>18004</v>
      </c>
      <c r="K33" s="56">
        <v>18004</v>
      </c>
      <c r="L33" s="56">
        <v>18004</v>
      </c>
      <c r="M33" s="56">
        <v>17712</v>
      </c>
      <c r="N33" s="43">
        <f aca="true" t="shared" si="2" ref="N33:N38">SUM(B33:M33)</f>
        <v>222551</v>
      </c>
      <c r="O33" s="9"/>
      <c r="P33" s="9"/>
      <c r="Q33" s="9"/>
      <c r="R33" s="9"/>
      <c r="S33" s="9"/>
      <c r="T33" s="9"/>
    </row>
    <row r="34" spans="1:20" s="2" customFormat="1" ht="15.75">
      <c r="A34" s="29" t="s">
        <v>69</v>
      </c>
      <c r="B34" s="57">
        <v>21135</v>
      </c>
      <c r="C34" s="57">
        <v>21135</v>
      </c>
      <c r="D34" s="57">
        <v>21135</v>
      </c>
      <c r="E34" s="57">
        <v>21135</v>
      </c>
      <c r="F34" s="57">
        <v>21135</v>
      </c>
      <c r="G34" s="57">
        <v>21135</v>
      </c>
      <c r="H34" s="57">
        <v>21135</v>
      </c>
      <c r="I34" s="57">
        <v>21135</v>
      </c>
      <c r="J34" s="57">
        <v>21135</v>
      </c>
      <c r="K34" s="57">
        <v>21135</v>
      </c>
      <c r="L34" s="57">
        <v>21135</v>
      </c>
      <c r="M34" s="57">
        <v>21135</v>
      </c>
      <c r="N34" s="43">
        <f t="shared" si="2"/>
        <v>253620</v>
      </c>
      <c r="O34" s="9"/>
      <c r="P34" s="9"/>
      <c r="Q34" s="9"/>
      <c r="R34" s="9"/>
      <c r="S34" s="9"/>
      <c r="T34" s="9"/>
    </row>
    <row r="35" spans="1:20" s="2" customFormat="1" ht="15.75">
      <c r="A35" s="27" t="s">
        <v>37</v>
      </c>
      <c r="B35" s="56">
        <f>B33*1.09</f>
        <v>21105.670000000002</v>
      </c>
      <c r="C35" s="56">
        <f>C33*0.8</f>
        <v>15490.400000000001</v>
      </c>
      <c r="D35" s="56">
        <f>D33*1.12</f>
        <v>21686.56</v>
      </c>
      <c r="E35" s="56">
        <f>E33*1.07</f>
        <v>20718.41</v>
      </c>
      <c r="F35" s="56">
        <f>F33*0.98</f>
        <v>18975.739999999998</v>
      </c>
      <c r="G35" s="56">
        <f>G33*0.97</f>
        <v>17463.88</v>
      </c>
      <c r="H35" s="56">
        <f>H33*0.93</f>
        <v>16743.72</v>
      </c>
      <c r="I35" s="56">
        <f>I33*0.97</f>
        <v>17463.88</v>
      </c>
      <c r="J35" s="56">
        <f>J33*1.01</f>
        <v>18184.04</v>
      </c>
      <c r="K35" s="56">
        <f>K33*0.99</f>
        <v>17823.96</v>
      </c>
      <c r="L35" s="56">
        <f>L33*0.98</f>
        <v>17643.92</v>
      </c>
      <c r="M35" s="56">
        <v>19251</v>
      </c>
      <c r="N35" s="43">
        <f t="shared" si="2"/>
        <v>222551.18</v>
      </c>
      <c r="O35" s="9"/>
      <c r="P35" s="9"/>
      <c r="Q35" s="9"/>
      <c r="R35" s="9"/>
      <c r="S35" s="9"/>
      <c r="T35" s="9"/>
    </row>
    <row r="36" spans="1:20" s="2" customFormat="1" ht="15.75">
      <c r="A36" s="27" t="s">
        <v>70</v>
      </c>
      <c r="B36" s="56">
        <v>18865</v>
      </c>
      <c r="C36" s="56">
        <v>18865</v>
      </c>
      <c r="D36" s="56">
        <v>18865</v>
      </c>
      <c r="E36" s="56">
        <v>18865</v>
      </c>
      <c r="F36" s="56">
        <v>18865</v>
      </c>
      <c r="G36" s="56">
        <v>18865</v>
      </c>
      <c r="H36" s="56">
        <v>18865</v>
      </c>
      <c r="I36" s="56">
        <v>18865</v>
      </c>
      <c r="J36" s="56">
        <v>18865</v>
      </c>
      <c r="K36" s="56">
        <v>18865</v>
      </c>
      <c r="L36" s="56">
        <v>18865</v>
      </c>
      <c r="M36" s="56">
        <v>18865</v>
      </c>
      <c r="N36" s="43">
        <f t="shared" si="2"/>
        <v>226380</v>
      </c>
      <c r="O36" s="9"/>
      <c r="P36" s="9"/>
      <c r="Q36" s="9"/>
      <c r="R36" s="9"/>
      <c r="S36" s="9"/>
      <c r="T36" s="9"/>
    </row>
    <row r="37" spans="1:20" s="2" customFormat="1" ht="15.75">
      <c r="A37" s="27" t="s">
        <v>38</v>
      </c>
      <c r="B37" s="56">
        <f aca="true" t="shared" si="3" ref="B37:G37">SUM(B35:B36)</f>
        <v>39970.67</v>
      </c>
      <c r="C37" s="56">
        <f t="shared" si="3"/>
        <v>34355.4</v>
      </c>
      <c r="D37" s="56">
        <f t="shared" si="3"/>
        <v>40551.56</v>
      </c>
      <c r="E37" s="56">
        <f t="shared" si="3"/>
        <v>39583.41</v>
      </c>
      <c r="F37" s="56">
        <f t="shared" si="3"/>
        <v>37840.74</v>
      </c>
      <c r="G37" s="56">
        <f t="shared" si="3"/>
        <v>36328.880000000005</v>
      </c>
      <c r="H37" s="56">
        <f aca="true" t="shared" si="4" ref="H37:M37">SUM(H35:H36)</f>
        <v>35608.72</v>
      </c>
      <c r="I37" s="56">
        <f t="shared" si="4"/>
        <v>36328.880000000005</v>
      </c>
      <c r="J37" s="56">
        <f t="shared" si="4"/>
        <v>37049.04</v>
      </c>
      <c r="K37" s="56">
        <f t="shared" si="4"/>
        <v>36688.96</v>
      </c>
      <c r="L37" s="56">
        <f t="shared" si="4"/>
        <v>36508.92</v>
      </c>
      <c r="M37" s="56">
        <f t="shared" si="4"/>
        <v>38116</v>
      </c>
      <c r="N37" s="43">
        <f t="shared" si="2"/>
        <v>448931.18</v>
      </c>
      <c r="O37" s="9"/>
      <c r="P37" s="9"/>
      <c r="Q37" s="9"/>
      <c r="R37" s="9"/>
      <c r="S37" s="9"/>
      <c r="T37" s="9"/>
    </row>
    <row r="38" spans="1:20" s="2" customFormat="1" ht="15.75">
      <c r="A38" s="27" t="s">
        <v>39</v>
      </c>
      <c r="B38" s="56">
        <f aca="true" t="shared" si="5" ref="B38:M38">G27</f>
        <v>0</v>
      </c>
      <c r="C38" s="56">
        <f t="shared" si="5"/>
        <v>0</v>
      </c>
      <c r="D38" s="56">
        <f t="shared" si="5"/>
        <v>87584.17</v>
      </c>
      <c r="E38" s="56">
        <f t="shared" si="5"/>
        <v>63000</v>
      </c>
      <c r="F38" s="56">
        <f t="shared" si="5"/>
        <v>14250</v>
      </c>
      <c r="G38" s="56">
        <f t="shared" si="5"/>
        <v>13063.44</v>
      </c>
      <c r="H38" s="56">
        <f t="shared" si="5"/>
        <v>0</v>
      </c>
      <c r="I38" s="56">
        <f t="shared" si="5"/>
        <v>41126.57</v>
      </c>
      <c r="J38" s="56">
        <f t="shared" si="5"/>
        <v>0</v>
      </c>
      <c r="K38" s="56">
        <f t="shared" si="5"/>
        <v>0</v>
      </c>
      <c r="L38" s="56">
        <f t="shared" si="5"/>
        <v>11254.92</v>
      </c>
      <c r="M38" s="56">
        <f t="shared" si="5"/>
        <v>57541.95</v>
      </c>
      <c r="N38" s="43">
        <f t="shared" si="2"/>
        <v>287821.05</v>
      </c>
      <c r="O38" s="9"/>
      <c r="P38" s="9"/>
      <c r="Q38" s="9"/>
      <c r="R38" s="9"/>
      <c r="S38" s="9"/>
      <c r="T38" s="9"/>
    </row>
    <row r="39" spans="1:20" s="3" customFormat="1" ht="15.75">
      <c r="A39" s="36" t="s">
        <v>40</v>
      </c>
      <c r="B39" s="43">
        <f>B31+B37-B38</f>
        <v>84884.67</v>
      </c>
      <c r="C39" s="43">
        <f aca="true" t="shared" si="6" ref="C39:M39">B39+C37-C38</f>
        <v>119240.07</v>
      </c>
      <c r="D39" s="43">
        <f t="shared" si="6"/>
        <v>72207.46</v>
      </c>
      <c r="E39" s="43">
        <f t="shared" si="6"/>
        <v>48790.87000000001</v>
      </c>
      <c r="F39" s="43">
        <f t="shared" si="6"/>
        <v>72381.61000000002</v>
      </c>
      <c r="G39" s="43">
        <f t="shared" si="6"/>
        <v>95647.05000000002</v>
      </c>
      <c r="H39" s="43">
        <f t="shared" si="6"/>
        <v>131255.77000000002</v>
      </c>
      <c r="I39" s="43">
        <f t="shared" si="6"/>
        <v>126458.08000000002</v>
      </c>
      <c r="J39" s="43">
        <f t="shared" si="6"/>
        <v>163507.12000000002</v>
      </c>
      <c r="K39" s="43">
        <f t="shared" si="6"/>
        <v>200196.08000000002</v>
      </c>
      <c r="L39" s="43">
        <f t="shared" si="6"/>
        <v>225450.08</v>
      </c>
      <c r="M39" s="43">
        <f t="shared" si="6"/>
        <v>206024.12999999995</v>
      </c>
      <c r="N39" s="43">
        <f>B31-N38+N37</f>
        <v>206024.13</v>
      </c>
      <c r="O39" s="12"/>
      <c r="P39" s="12"/>
      <c r="Q39" s="12"/>
      <c r="R39" s="12"/>
      <c r="S39" s="12"/>
      <c r="T39" s="12"/>
    </row>
    <row r="40" spans="1:20" s="2" customFormat="1" ht="15.75">
      <c r="A40" s="9"/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9"/>
      <c r="P40" s="9"/>
      <c r="Q40" s="9"/>
      <c r="R40" s="9"/>
      <c r="S40" s="9"/>
      <c r="T40" s="9"/>
    </row>
    <row r="41" spans="1:20" s="2" customFormat="1" ht="15.75">
      <c r="A41" s="9"/>
      <c r="B41" s="3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s="2" customFormat="1" ht="15.75">
      <c r="A42" s="9"/>
      <c r="B42" s="3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s="2" customFormat="1" ht="15.75">
      <c r="A43" s="9"/>
      <c r="B43" s="30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s="2" customFormat="1" ht="15.75">
      <c r="A44" s="9"/>
      <c r="B44" s="3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s="2" customFormat="1" ht="15.75">
      <c r="A45" s="9"/>
      <c r="B45" s="3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s="2" customFormat="1" ht="15.75">
      <c r="A46" s="9"/>
      <c r="B46" s="3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s="2" customFormat="1" ht="15.75">
      <c r="A47" s="9"/>
      <c r="B47" s="3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s="2" customFormat="1" ht="15.75">
      <c r="A48" s="9"/>
      <c r="B48" s="3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s="2" customFormat="1" ht="15.75">
      <c r="A49" s="9"/>
      <c r="B49" s="3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s="2" customFormat="1" ht="15.75">
      <c r="A50" s="9"/>
      <c r="B50" s="3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s="2" customFormat="1" ht="15.75">
      <c r="A51" s="9"/>
      <c r="B51" s="3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s="2" customFormat="1" ht="15.75">
      <c r="A52" s="9"/>
      <c r="B52" s="3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s="2" customFormat="1" ht="15.75">
      <c r="A53" s="9"/>
      <c r="B53" s="3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s="2" customFormat="1" ht="15.75">
      <c r="A54" s="9"/>
      <c r="B54" s="3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s="2" customFormat="1" ht="15.75">
      <c r="A55" s="9"/>
      <c r="B55" s="30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s="2" customFormat="1" ht="15.75">
      <c r="A56" s="9"/>
      <c r="B56" s="30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s="2" customFormat="1" ht="15.75">
      <c r="A57" s="9"/>
      <c r="B57" s="30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s="2" customFormat="1" ht="15.75">
      <c r="A58" s="9"/>
      <c r="B58" s="3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s="2" customFormat="1" ht="15.75">
      <c r="A59" s="9"/>
      <c r="B59" s="30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s="2" customFormat="1" ht="15.75">
      <c r="A60" s="9"/>
      <c r="B60" s="30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s="2" customFormat="1" ht="15.75">
      <c r="A61" s="9"/>
      <c r="B61" s="30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s="2" customFormat="1" ht="15.75">
      <c r="A62" s="9"/>
      <c r="B62" s="30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s="2" customFormat="1" ht="15.75">
      <c r="A63" s="9"/>
      <c r="B63" s="30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s="2" customFormat="1" ht="15.75">
      <c r="A64" s="9"/>
      <c r="B64" s="30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s="2" customFormat="1" ht="15.75">
      <c r="A65" s="9"/>
      <c r="B65" s="30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s="2" customFormat="1" ht="15.75">
      <c r="A66" s="9"/>
      <c r="B66" s="30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s="2" customFormat="1" ht="15.75">
      <c r="A67" s="9"/>
      <c r="B67" s="30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s="2" customFormat="1" ht="15.75">
      <c r="A68" s="9"/>
      <c r="B68" s="30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s="2" customFormat="1" ht="15.75">
      <c r="A69" s="9"/>
      <c r="B69" s="30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s="2" customFormat="1" ht="15.75">
      <c r="A70" s="9"/>
      <c r="B70" s="30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s="2" customFormat="1" ht="15.75">
      <c r="A71" s="9"/>
      <c r="B71" s="30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s="2" customFormat="1" ht="15.75">
      <c r="A72" s="9"/>
      <c r="B72" s="30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s="2" customFormat="1" ht="15.75">
      <c r="A73" s="9"/>
      <c r="B73" s="30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s="2" customFormat="1" ht="15.75">
      <c r="A74" s="9"/>
      <c r="B74" s="30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s="2" customFormat="1" ht="15.75">
      <c r="A75" s="9"/>
      <c r="B75" s="30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s="2" customFormat="1" ht="15.75">
      <c r="A76" s="9"/>
      <c r="B76" s="30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s="2" customFormat="1" ht="15.75">
      <c r="A77" s="9"/>
      <c r="B77" s="30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s="2" customFormat="1" ht="15.75">
      <c r="A78" s="9"/>
      <c r="B78" s="30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s="2" customFormat="1" ht="15.75">
      <c r="A79" s="9"/>
      <c r="B79" s="30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s="2" customFormat="1" ht="15.75">
      <c r="A80" s="9"/>
      <c r="B80" s="3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s="2" customFormat="1" ht="15.75">
      <c r="A81" s="9"/>
      <c r="B81" s="30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s="2" customFormat="1" ht="15.75">
      <c r="A82" s="9"/>
      <c r="B82" s="30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s="2" customFormat="1" ht="15.75">
      <c r="A83" s="9"/>
      <c r="B83" s="30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s="2" customFormat="1" ht="15.75">
      <c r="A84" s="9"/>
      <c r="B84" s="30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s="2" customFormat="1" ht="15.75">
      <c r="A85" s="9"/>
      <c r="B85" s="30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s="2" customFormat="1" ht="15.75">
      <c r="A86" s="9"/>
      <c r="B86" s="30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s="2" customFormat="1" ht="15.75">
      <c r="A87" s="9"/>
      <c r="B87" s="30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s="2" customFormat="1" ht="15.75">
      <c r="A88" s="9"/>
      <c r="B88" s="30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 s="2" customFormat="1" ht="15.75">
      <c r="A89" s="9"/>
      <c r="B89" s="30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s="2" customFormat="1" ht="15.75">
      <c r="A90" s="9"/>
      <c r="B90" s="30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 s="2" customFormat="1" ht="15.75">
      <c r="A91" s="9"/>
      <c r="B91" s="30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s="2" customFormat="1" ht="15.75">
      <c r="A92" s="9"/>
      <c r="B92" s="30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s="2" customFormat="1" ht="15.75">
      <c r="A93" s="9"/>
      <c r="B93" s="30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s="2" customFormat="1" ht="15.75">
      <c r="A94" s="9"/>
      <c r="B94" s="30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s="2" customFormat="1" ht="15.75">
      <c r="A95" s="9"/>
      <c r="B95" s="30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s="2" customFormat="1" ht="15.75">
      <c r="A96" s="9"/>
      <c r="B96" s="30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s="2" customFormat="1" ht="15.75">
      <c r="A97" s="9"/>
      <c r="B97" s="30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s="2" customFormat="1" ht="15.75">
      <c r="A98" s="9"/>
      <c r="B98" s="30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s="2" customFormat="1" ht="15.75">
      <c r="A99" s="9"/>
      <c r="B99" s="30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s="2" customFormat="1" ht="15.75">
      <c r="A100" s="9"/>
      <c r="B100" s="30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s="2" customFormat="1" ht="15.75">
      <c r="A101" s="9"/>
      <c r="B101" s="30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s="2" customFormat="1" ht="15.75">
      <c r="A102" s="9"/>
      <c r="B102" s="30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s="2" customFormat="1" ht="15.75">
      <c r="A103" s="9"/>
      <c r="B103" s="30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s="2" customFormat="1" ht="15.75">
      <c r="A104" s="9"/>
      <c r="B104" s="3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s="2" customFormat="1" ht="15.75">
      <c r="A105" s="9"/>
      <c r="B105" s="30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s="2" customFormat="1" ht="15.75">
      <c r="A106" s="9"/>
      <c r="B106" s="30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s="2" customFormat="1" ht="15.75">
      <c r="A107" s="9"/>
      <c r="B107" s="30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s="2" customFormat="1" ht="15.75">
      <c r="A108" s="9"/>
      <c r="B108" s="30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s="2" customFormat="1" ht="15.75">
      <c r="A109" s="9"/>
      <c r="B109" s="30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s="2" customFormat="1" ht="15.75">
      <c r="A110" s="9"/>
      <c r="B110" s="30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s="2" customFormat="1" ht="15.75">
      <c r="A111" s="9"/>
      <c r="B111" s="30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s="2" customFormat="1" ht="15.75">
      <c r="A112" s="9"/>
      <c r="B112" s="30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s="2" customFormat="1" ht="15.75">
      <c r="A113" s="9"/>
      <c r="B113" s="30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s="2" customFormat="1" ht="15.75">
      <c r="A114" s="9"/>
      <c r="B114" s="30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s="2" customFormat="1" ht="15.75">
      <c r="A115" s="9"/>
      <c r="B115" s="30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s="2" customFormat="1" ht="15.75">
      <c r="A116" s="9"/>
      <c r="B116" s="30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s="2" customFormat="1" ht="15.75">
      <c r="A117" s="9"/>
      <c r="B117" s="30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s="2" customFormat="1" ht="15.75">
      <c r="A118" s="9"/>
      <c r="B118" s="30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s="2" customFormat="1" ht="15.75">
      <c r="A119" s="9"/>
      <c r="B119" s="30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s="2" customFormat="1" ht="15.75">
      <c r="A120" s="9"/>
      <c r="B120" s="30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s="2" customFormat="1" ht="15.75">
      <c r="A121" s="9"/>
      <c r="B121" s="30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s="2" customFormat="1" ht="15.75">
      <c r="A122" s="9"/>
      <c r="B122" s="30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s="2" customFormat="1" ht="15.75">
      <c r="A123" s="9"/>
      <c r="B123" s="30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s="2" customFormat="1" ht="15.75">
      <c r="A124" s="9"/>
      <c r="B124" s="30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s="2" customFormat="1" ht="15.75">
      <c r="A125" s="9"/>
      <c r="B125" s="30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s="2" customFormat="1" ht="15.75">
      <c r="A126" s="9"/>
      <c r="B126" s="30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s="2" customFormat="1" ht="15.75">
      <c r="A127" s="9"/>
      <c r="B127" s="30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s="2" customFormat="1" ht="15.75">
      <c r="A128" s="9"/>
      <c r="B128" s="30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s="2" customFormat="1" ht="15.75">
      <c r="A129" s="9"/>
      <c r="B129" s="30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s="2" customFormat="1" ht="15.75">
      <c r="A130" s="9"/>
      <c r="B130" s="30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s="2" customFormat="1" ht="15.75">
      <c r="A131" s="9"/>
      <c r="B131" s="30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s="2" customFormat="1" ht="15.75">
      <c r="A132" s="9"/>
      <c r="B132" s="30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s="2" customFormat="1" ht="15.75">
      <c r="A133" s="9"/>
      <c r="B133" s="30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</sheetData>
  <sheetProtection/>
  <mergeCells count="21">
    <mergeCell ref="S18:S19"/>
    <mergeCell ref="C11:I11"/>
    <mergeCell ref="C7:I7"/>
    <mergeCell ref="C8:I8"/>
    <mergeCell ref="C12:I12"/>
    <mergeCell ref="C14:I14"/>
    <mergeCell ref="C15:I15"/>
    <mergeCell ref="C13:I13"/>
    <mergeCell ref="A28:P29"/>
    <mergeCell ref="A18:A19"/>
    <mergeCell ref="B18:E18"/>
    <mergeCell ref="C9:I9"/>
    <mergeCell ref="F18:R18"/>
    <mergeCell ref="C6:I6"/>
    <mergeCell ref="C10:I10"/>
    <mergeCell ref="D1:I1"/>
    <mergeCell ref="C2:I2"/>
    <mergeCell ref="C3:I3"/>
    <mergeCell ref="C4:I4"/>
    <mergeCell ref="C5:I5"/>
    <mergeCell ref="C17:I17"/>
  </mergeCells>
  <printOptions horizontalCentered="1"/>
  <pageMargins left="0.2755905511811024" right="0.1968503937007874" top="0.7874015748031497" bottom="0.1968503937007874" header="0.5118110236220472" footer="0.5118110236220472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2014-01-28T08:06:57Z</cp:lastPrinted>
  <dcterms:modified xsi:type="dcterms:W3CDTF">2016-02-29T11:26:06Z</dcterms:modified>
  <cp:category/>
  <cp:version/>
  <cp:contentType/>
  <cp:contentStatus/>
</cp:coreProperties>
</file>