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еб 11" sheetId="1" r:id="rId1"/>
  </sheets>
  <definedNames>
    <definedName name="_xlnm.Print_Area" localSheetId="0">'Леб 11'!$A$1:$T$50</definedName>
  </definedNames>
  <calcPr fullCalcOnLoad="1"/>
</workbook>
</file>

<file path=xl/sharedStrings.xml><?xml version="1.0" encoding="utf-8"?>
<sst xmlns="http://schemas.openxmlformats.org/spreadsheetml/2006/main" count="103" uniqueCount="80">
  <si>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</si>
  <si>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</si>
  <si>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</si>
  <si>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</si>
  <si>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3 подъезд</t>
  </si>
  <si>
    <t>Материал стен</t>
  </si>
  <si>
    <t>к/п</t>
  </si>
  <si>
    <t>Место расположения ввода ХВС: подъезд 1;  ГВС, отопления: между 2 и 3 подъездами</t>
  </si>
  <si>
    <t>Год постройки</t>
  </si>
  <si>
    <t>Место расположения приборов учета ХВС и ГВС: подъезд 3</t>
  </si>
  <si>
    <t>Этажность</t>
  </si>
  <si>
    <t>Количество теплоузлов – 3</t>
  </si>
  <si>
    <t>Подъезды</t>
  </si>
  <si>
    <t xml:space="preserve">Принадлежность  ТОС: "Университетский", Егорова П.И. </t>
  </si>
  <si>
    <t>Площадь придомовой территории (кв.м.)</t>
  </si>
  <si>
    <t>Обслуживает-ТУ№2 тел 43-39-16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</si>
  <si>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</si>
  <si>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</si>
  <si>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</si>
  <si>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</si>
  <si>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</si>
  <si>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</si>
  <si>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</si>
  <si>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</si>
  <si>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</si>
  <si>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</si>
  <si>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</si>
  <si>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</si>
  <si>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</si>
  <si>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</si>
  <si>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</si>
  <si>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</si>
  <si>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</si>
  <si>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</si>
  <si>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</si>
  <si>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хозяйственной деятельности</t>
  </si>
  <si>
    <t>Электронный паспорт финансово-</t>
  </si>
  <si>
    <t>Электронный счет по текущему ремонту</t>
  </si>
  <si>
    <t>дома №11 по ул. Лебедева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</si>
  <si>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</si>
  <si>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</si>
  <si>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</si>
  <si>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</si>
  <si>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</si>
  <si>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</si>
  <si>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</si>
  <si>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</si>
  <si>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</si>
  <si>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</si>
  <si>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</si>
  <si>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теплоузел</t>
  </si>
  <si>
    <t>Начислено прочих доходов</t>
  </si>
  <si>
    <t>м2</t>
  </si>
  <si>
    <t>шт</t>
  </si>
  <si>
    <t>выполнено</t>
  </si>
  <si>
    <t>Председатель совета МКД- Ренкачишский В.И.</t>
  </si>
  <si>
    <t>Мастер участка – Кошельков Андрей Георгиевич</t>
  </si>
  <si>
    <t>План работ на 2014 г.</t>
  </si>
  <si>
    <t xml:space="preserve">          РЕЕСТР РАБОТ ПО ТЕКУЩЕМУ РЕМОНТУ ПО ВИДАМ РАБОТ И СТОИМОСТИ НА 2014 ГОД</t>
  </si>
  <si>
    <t xml:space="preserve">1. Сварочные, сантехнические </t>
  </si>
  <si>
    <t>Замена стоячных кранов нижней разводки ГВС в под. №1, 2, 3</t>
  </si>
  <si>
    <t>3. Устройство отмостков</t>
  </si>
  <si>
    <t>4. Окраска газопроводных труб</t>
  </si>
  <si>
    <t>5. Замена люков мусоропровода</t>
  </si>
  <si>
    <t>смета</t>
  </si>
  <si>
    <t>План работ по текущему ремонту на 2014 г составлен исходя из имеющейся задолженности дома по статье "текущий ремонт" на 01.01.2014 г. с включением в первую очередь работ, необходимых для безаварийного функционирования дома</t>
  </si>
  <si>
    <t>Цена на ед. работ, руб</t>
  </si>
  <si>
    <t xml:space="preserve">  Ед.  изм.</t>
  </si>
  <si>
    <t>на 2014 г</t>
  </si>
  <si>
    <t>жилого дома ул. Лебедева, дом 11</t>
  </si>
  <si>
    <t>Недовыполнение  ТР  на  01.01.2014год.</t>
  </si>
  <si>
    <t>Тариф на ТР 2014г. -2,80</t>
  </si>
  <si>
    <t>Дополнительные доходы на 2014г.</t>
  </si>
  <si>
    <t>Сумма  к выполнению ТР на 2014 год</t>
  </si>
  <si>
    <t xml:space="preserve"> Сварочные, сантехнические </t>
  </si>
  <si>
    <t>Герметизация МПШ</t>
  </si>
  <si>
    <t>6. Установка вторых рам и двойное остекление</t>
  </si>
  <si>
    <t>7. Непредвиденные работы</t>
  </si>
  <si>
    <t>Закрепление металлических листов t*-шва</t>
  </si>
  <si>
    <t>2. Подготовка  теплоузлов к отопительному сезону ремонт теплоузлов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</si>
</sst>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</numFmts>
  <fonts count="4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33">
      <alignment/>
      <protection/>
    </xf>
    <xf numFmtId="0" fontId="4" fillId="0" borderId="0" xfId="33" applyFont="1">
      <alignment/>
      <protection/>
    </xf>
    <xf numFmtId="0" fontId="4" fillId="0" borderId="0" xfId="0" applyFont="1" applyAlignment="1">
      <alignment/>
    </xf>
    <xf numFmtId="0" fontId="4" fillId="0" borderId="0" xfId="33" applyFont="1" applyBorder="1">
      <alignment/>
      <protection/>
    </xf>
    <xf numFmtId="0" fontId="2" fillId="0" borderId="0" xfId="0" applyFont="1" applyAlignment="1">
      <alignment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2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center"/>
      <protection/>
    </xf>
    <xf numFmtId="0" fontId="4" fillId="0" borderId="0" xfId="33" applyNumberFormat="1" applyFont="1">
      <alignment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2" fillId="0" borderId="0" xfId="33" applyNumberFormat="1" applyFont="1" applyBorder="1" applyAlignment="1">
      <alignment wrapText="1"/>
      <protection/>
    </xf>
    <xf numFmtId="0" fontId="2" fillId="0" borderId="0" xfId="33" applyNumberFormat="1" applyFont="1" applyBorder="1" applyAlignment="1">
      <alignment horizontal="center" wrapText="1"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0" xfId="33" applyNumberFormat="1" applyFont="1" applyBorder="1" applyAlignment="1">
      <alignment horizontal="center"/>
      <protection/>
    </xf>
    <xf numFmtId="0" fontId="4" fillId="0" borderId="0" xfId="33" applyNumberFormat="1" applyFont="1" applyBorder="1">
      <alignment/>
      <protection/>
    </xf>
    <xf numFmtId="0" fontId="2" fillId="0" borderId="10" xfId="59" applyNumberFormat="1" applyFont="1" applyBorder="1" applyAlignment="1">
      <alignment horizontal="center"/>
    </xf>
    <xf numFmtId="0" fontId="2" fillId="0" borderId="0" xfId="33" applyNumberFormat="1" applyFont="1" applyBorder="1" applyAlignment="1">
      <alignment/>
      <protection/>
    </xf>
    <xf numFmtId="0" fontId="4" fillId="0" borderId="11" xfId="33" applyNumberFormat="1" applyFont="1" applyFill="1" applyBorder="1" applyAlignment="1">
      <alignment horizontal="center" vertical="top" wrapText="1"/>
      <protection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33" applyNumberFormat="1" applyFont="1" applyBorder="1" applyAlignment="1">
      <alignment horizontal="center" vertical="top" wrapText="1"/>
      <protection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2" fillId="0" borderId="14" xfId="33" applyNumberFormat="1" applyFont="1" applyFill="1" applyBorder="1">
      <alignment/>
      <protection/>
    </xf>
    <xf numFmtId="0" fontId="2" fillId="0" borderId="14" xfId="33" applyNumberFormat="1" applyFont="1" applyBorder="1">
      <alignment/>
      <protection/>
    </xf>
    <xf numFmtId="0" fontId="2" fillId="0" borderId="15" xfId="33" applyNumberFormat="1" applyFont="1" applyBorder="1">
      <alignment/>
      <protection/>
    </xf>
    <xf numFmtId="0" fontId="4" fillId="0" borderId="12" xfId="33" applyNumberFormat="1" applyFont="1" applyBorder="1">
      <alignment/>
      <protection/>
    </xf>
    <xf numFmtId="0" fontId="4" fillId="0" borderId="10" xfId="33" applyNumberFormat="1" applyFont="1" applyBorder="1">
      <alignment/>
      <protection/>
    </xf>
    <xf numFmtId="0" fontId="4" fillId="0" borderId="10" xfId="59" applyNumberFormat="1" applyFont="1" applyBorder="1" applyAlignment="1">
      <alignment horizontal="right"/>
    </xf>
    <xf numFmtId="0" fontId="4" fillId="0" borderId="13" xfId="59" applyNumberFormat="1" applyFont="1" applyBorder="1" applyAlignment="1">
      <alignment horizontal="right" vertical="center" wrapText="1"/>
    </xf>
    <xf numFmtId="0" fontId="4" fillId="0" borderId="14" xfId="33" applyNumberFormat="1" applyFont="1" applyFill="1" applyBorder="1">
      <alignment/>
      <protection/>
    </xf>
    <xf numFmtId="0" fontId="4" fillId="0" borderId="14" xfId="33" applyNumberFormat="1" applyFont="1" applyBorder="1">
      <alignment/>
      <protection/>
    </xf>
    <xf numFmtId="0" fontId="4" fillId="0" borderId="15" xfId="33" applyNumberFormat="1" applyFont="1" applyBorder="1">
      <alignment/>
      <protection/>
    </xf>
    <xf numFmtId="0" fontId="4" fillId="0" borderId="12" xfId="33" applyNumberFormat="1" applyFont="1" applyBorder="1" applyAlignment="1">
      <alignment horizontal="right" vertical="top" wrapText="1"/>
      <protection/>
    </xf>
    <xf numFmtId="0" fontId="4" fillId="0" borderId="10" xfId="33" applyNumberFormat="1" applyFont="1" applyBorder="1" applyAlignment="1">
      <alignment vertical="top" wrapText="1"/>
      <protection/>
    </xf>
    <xf numFmtId="0" fontId="4" fillId="0" borderId="10" xfId="59" applyNumberFormat="1" applyFont="1" applyBorder="1" applyAlignment="1">
      <alignment horizontal="right" vertical="top" wrapText="1"/>
    </xf>
    <xf numFmtId="0" fontId="4" fillId="0" borderId="13" xfId="59" applyNumberFormat="1" applyFont="1" applyBorder="1" applyAlignment="1">
      <alignment horizontal="right" vertical="top" wrapText="1"/>
    </xf>
    <xf numFmtId="0" fontId="4" fillId="0" borderId="0" xfId="33" applyNumberFormat="1" applyFont="1" applyAlignment="1">
      <alignment horizontal="center"/>
      <protection/>
    </xf>
    <xf numFmtId="0" fontId="2" fillId="0" borderId="16" xfId="33" applyNumberFormat="1" applyFont="1" applyBorder="1">
      <alignment/>
      <protection/>
    </xf>
    <xf numFmtId="0" fontId="2" fillId="0" borderId="17" xfId="33" applyNumberFormat="1" applyFont="1" applyBorder="1">
      <alignment/>
      <protection/>
    </xf>
    <xf numFmtId="0" fontId="4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2" fillId="0" borderId="0" xfId="33" applyNumberFormat="1" applyFont="1" applyAlignment="1">
      <alignment horizontal="center"/>
      <protection/>
    </xf>
    <xf numFmtId="0" fontId="2" fillId="0" borderId="0" xfId="33" applyNumberFormat="1" applyFont="1">
      <alignment/>
      <protection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59" applyNumberFormat="1" applyFont="1" applyBorder="1" applyAlignment="1">
      <alignment horizontal="center"/>
    </xf>
    <xf numFmtId="2" fontId="2" fillId="0" borderId="10" xfId="59" applyNumberFormat="1" applyFont="1" applyFill="1" applyBorder="1" applyAlignment="1">
      <alignment horizontal="center"/>
    </xf>
    <xf numFmtId="0" fontId="2" fillId="0" borderId="18" xfId="33" applyNumberFormat="1" applyFont="1" applyBorder="1">
      <alignment/>
      <protection/>
    </xf>
    <xf numFmtId="0" fontId="2" fillId="0" borderId="12" xfId="33" applyNumberFormat="1" applyFont="1" applyFill="1" applyBorder="1" applyAlignment="1">
      <alignment horizontal="center"/>
      <protection/>
    </xf>
    <xf numFmtId="167" fontId="4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7" fontId="2" fillId="0" borderId="10" xfId="0" applyNumberFormat="1" applyFont="1" applyBorder="1" applyAlignment="1">
      <alignment/>
    </xf>
    <xf numFmtId="0" fontId="4" fillId="0" borderId="19" xfId="33" applyNumberFormat="1" applyFont="1" applyFill="1" applyBorder="1">
      <alignment/>
      <protection/>
    </xf>
    <xf numFmtId="0" fontId="4" fillId="0" borderId="19" xfId="33" applyNumberFormat="1" applyFont="1" applyBorder="1">
      <alignment/>
      <protection/>
    </xf>
    <xf numFmtId="0" fontId="4" fillId="0" borderId="20" xfId="33" applyNumberFormat="1" applyFont="1" applyBorder="1">
      <alignment/>
      <protection/>
    </xf>
    <xf numFmtId="0" fontId="4" fillId="0" borderId="21" xfId="33" applyNumberFormat="1" applyFont="1" applyBorder="1" applyAlignment="1">
      <alignment vertical="top" wrapText="1"/>
      <protection/>
    </xf>
    <xf numFmtId="0" fontId="4" fillId="0" borderId="22" xfId="33" applyNumberFormat="1" applyFont="1" applyBorder="1" applyAlignment="1">
      <alignment horizontal="right" vertical="top" wrapText="1"/>
      <protection/>
    </xf>
    <xf numFmtId="0" fontId="4" fillId="0" borderId="23" xfId="33" applyNumberFormat="1" applyFont="1" applyBorder="1" applyAlignment="1">
      <alignment vertical="top" wrapText="1"/>
      <protection/>
    </xf>
    <xf numFmtId="0" fontId="4" fillId="0" borderId="23" xfId="59" applyNumberFormat="1" applyFont="1" applyBorder="1" applyAlignment="1">
      <alignment horizontal="right" vertical="top" wrapText="1"/>
    </xf>
    <xf numFmtId="0" fontId="4" fillId="0" borderId="24" xfId="59" applyNumberFormat="1" applyFont="1" applyBorder="1" applyAlignment="1">
      <alignment horizontal="right" vertical="top" wrapText="1"/>
    </xf>
    <xf numFmtId="0" fontId="2" fillId="0" borderId="25" xfId="33" applyNumberFormat="1" applyFont="1" applyBorder="1" applyAlignment="1">
      <alignment vertical="top" wrapText="1"/>
      <protection/>
    </xf>
    <xf numFmtId="0" fontId="2" fillId="0" borderId="26" xfId="33" applyNumberFormat="1" applyFont="1" applyBorder="1" applyAlignment="1">
      <alignment vertical="top" wrapText="1"/>
      <protection/>
    </xf>
    <xf numFmtId="0" fontId="4" fillId="0" borderId="26" xfId="59" applyNumberFormat="1" applyFont="1" applyBorder="1" applyAlignment="1">
      <alignment horizontal="right" vertical="top" wrapText="1"/>
    </xf>
    <xf numFmtId="0" fontId="2" fillId="0" borderId="27" xfId="59" applyNumberFormat="1" applyFont="1" applyBorder="1" applyAlignment="1">
      <alignment horizontal="right" vertical="top" wrapText="1"/>
    </xf>
    <xf numFmtId="0" fontId="4" fillId="0" borderId="28" xfId="33" applyNumberFormat="1" applyFont="1" applyBorder="1" applyAlignment="1">
      <alignment horizontal="right" vertical="center" wrapText="1"/>
      <protection/>
    </xf>
    <xf numFmtId="0" fontId="4" fillId="0" borderId="28" xfId="33" applyNumberFormat="1" applyFont="1" applyBorder="1">
      <alignment/>
      <protection/>
    </xf>
    <xf numFmtId="0" fontId="2" fillId="0" borderId="29" xfId="33" applyNumberFormat="1" applyFont="1" applyBorder="1" applyAlignment="1">
      <alignment vertical="top" wrapText="1"/>
      <protection/>
    </xf>
    <xf numFmtId="0" fontId="4" fillId="0" borderId="30" xfId="33" applyNumberFormat="1" applyFont="1" applyBorder="1" applyAlignment="1">
      <alignment horizontal="center"/>
      <protection/>
    </xf>
    <xf numFmtId="0" fontId="4" fillId="0" borderId="21" xfId="33" applyNumberFormat="1" applyFont="1" applyBorder="1" applyAlignment="1">
      <alignment horizontal="left" vertical="top" wrapText="1"/>
      <protection/>
    </xf>
    <xf numFmtId="0" fontId="4" fillId="0" borderId="31" xfId="33" applyNumberFormat="1" applyFont="1" applyBorder="1" applyAlignment="1">
      <alignment horizontal="left" vertical="top" wrapText="1"/>
      <protection/>
    </xf>
    <xf numFmtId="0" fontId="2" fillId="0" borderId="32" xfId="33" applyNumberFormat="1" applyFont="1" applyBorder="1" applyAlignment="1">
      <alignment horizontal="center"/>
      <protection/>
    </xf>
    <xf numFmtId="0" fontId="2" fillId="0" borderId="33" xfId="33" applyNumberFormat="1" applyFont="1" applyBorder="1" applyAlignment="1">
      <alignment horizontal="center" vertical="top" wrapText="1"/>
      <protection/>
    </xf>
    <xf numFmtId="0" fontId="2" fillId="0" borderId="23" xfId="33" applyNumberFormat="1" applyFont="1" applyBorder="1" applyAlignment="1">
      <alignment horizontal="center" vertical="top" wrapText="1"/>
      <protection/>
    </xf>
    <xf numFmtId="0" fontId="2" fillId="0" borderId="24" xfId="33" applyNumberFormat="1" applyFont="1" applyBorder="1" applyAlignment="1">
      <alignment horizontal="center" vertical="top" wrapText="1"/>
      <protection/>
    </xf>
    <xf numFmtId="0" fontId="2" fillId="0" borderId="14" xfId="33" applyNumberFormat="1" applyFont="1" applyFill="1" applyBorder="1" applyAlignment="1">
      <alignment horizontal="center"/>
      <protection/>
    </xf>
    <xf numFmtId="0" fontId="2" fillId="0" borderId="15" xfId="33" applyNumberFormat="1" applyFont="1" applyFill="1" applyBorder="1" applyAlignment="1">
      <alignment horizontal="center"/>
      <protection/>
    </xf>
    <xf numFmtId="1" fontId="2" fillId="0" borderId="10" xfId="0" applyNumberFormat="1" applyFont="1" applyBorder="1" applyAlignment="1">
      <alignment/>
    </xf>
    <xf numFmtId="1" fontId="2" fillId="0" borderId="12" xfId="33" applyNumberFormat="1" applyFont="1" applyBorder="1">
      <alignment/>
      <protection/>
    </xf>
    <xf numFmtId="1" fontId="2" fillId="0" borderId="34" xfId="33" applyNumberFormat="1" applyFont="1" applyBorder="1">
      <alignment/>
      <protection/>
    </xf>
    <xf numFmtId="1" fontId="2" fillId="0" borderId="35" xfId="33" applyNumberFormat="1" applyFont="1" applyBorder="1">
      <alignment/>
      <protection/>
    </xf>
    <xf numFmtId="0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33" applyNumberFormat="1" applyFont="1" applyFill="1" applyBorder="1" applyAlignment="1">
      <alignment horizontal="left" vertical="center"/>
      <protection/>
    </xf>
    <xf numFmtId="0" fontId="5" fillId="0" borderId="36" xfId="33" applyNumberFormat="1" applyFont="1" applyBorder="1" applyAlignment="1">
      <alignment horizontal="center"/>
      <protection/>
    </xf>
    <xf numFmtId="0" fontId="5" fillId="0" borderId="37" xfId="33" applyNumberFormat="1" applyFont="1" applyBorder="1" applyAlignment="1">
      <alignment horizontal="center"/>
      <protection/>
    </xf>
    <xf numFmtId="0" fontId="2" fillId="32" borderId="18" xfId="33" applyNumberFormat="1" applyFont="1" applyFill="1" applyBorder="1" applyAlignment="1">
      <alignment horizontal="center" wrapText="1"/>
      <protection/>
    </xf>
    <xf numFmtId="0" fontId="2" fillId="32" borderId="38" xfId="0" applyNumberFormat="1" applyFont="1" applyFill="1" applyBorder="1" applyAlignment="1">
      <alignment horizontal="center" wrapText="1"/>
    </xf>
    <xf numFmtId="0" fontId="2" fillId="32" borderId="39" xfId="0" applyNumberFormat="1" applyFont="1" applyFill="1" applyBorder="1" applyAlignment="1">
      <alignment horizontal="center" wrapText="1"/>
    </xf>
    <xf numFmtId="0" fontId="4" fillId="0" borderId="10" xfId="33" applyNumberFormat="1" applyFont="1" applyBorder="1" applyAlignment="1">
      <alignment horizontal="left" vertical="center"/>
      <protection/>
    </xf>
    <xf numFmtId="0" fontId="4" fillId="0" borderId="40" xfId="33" applyNumberFormat="1" applyFont="1" applyBorder="1" applyAlignment="1">
      <alignment horizontal="center" vertical="center"/>
      <protection/>
    </xf>
    <xf numFmtId="0" fontId="4" fillId="0" borderId="41" xfId="33" applyNumberFormat="1" applyFont="1" applyBorder="1" applyAlignment="1">
      <alignment horizontal="center" vertical="center"/>
      <protection/>
    </xf>
    <xf numFmtId="0" fontId="4" fillId="0" borderId="42" xfId="33" applyNumberFormat="1" applyFont="1" applyBorder="1" applyAlignment="1">
      <alignment horizontal="center" vertical="center"/>
      <protection/>
    </xf>
    <xf numFmtId="0" fontId="2" fillId="0" borderId="0" xfId="33" applyNumberFormat="1" applyFont="1" applyAlignment="1">
      <alignment wrapText="1"/>
      <protection/>
    </xf>
    <xf numFmtId="0" fontId="4" fillId="0" borderId="0" xfId="0" applyNumberFormat="1" applyFont="1" applyAlignment="1">
      <alignment wrapText="1"/>
    </xf>
    <xf numFmtId="0" fontId="2" fillId="0" borderId="43" xfId="33" applyNumberFormat="1" applyFont="1" applyBorder="1" applyAlignment="1">
      <alignment vertical="center" wrapText="1"/>
      <protection/>
    </xf>
    <xf numFmtId="0" fontId="2" fillId="0" borderId="28" xfId="33" applyNumberFormat="1" applyFont="1" applyBorder="1" applyAlignment="1">
      <alignment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75" zoomScaleNormal="75" zoomScaleSheetLayoutView="100" zoomScalePageLayoutView="0" workbookViewId="0" topLeftCell="A16">
      <selection activeCell="B24" sqref="B24"/>
    </sheetView>
  </sheetViews>
  <sheetFormatPr defaultColWidth="8.7109375" defaultRowHeight="12.75"/>
  <cols>
    <col min="1" max="1" width="2.421875" style="1" bestFit="1" customWidth="1"/>
    <col min="2" max="2" width="52.7109375" style="10" bestFit="1" customWidth="1"/>
    <col min="3" max="3" width="15.28125" style="38" customWidth="1"/>
    <col min="4" max="4" width="10.28125" style="10" bestFit="1" customWidth="1"/>
    <col min="5" max="5" width="12.00390625" style="10" bestFit="1" customWidth="1"/>
    <col min="6" max="6" width="12.7109375" style="10" bestFit="1" customWidth="1"/>
    <col min="7" max="7" width="10.57421875" style="10" bestFit="1" customWidth="1"/>
    <col min="8" max="8" width="10.28125" style="10" customWidth="1"/>
    <col min="9" max="9" width="9.421875" style="10" bestFit="1" customWidth="1"/>
    <col min="10" max="10" width="10.7109375" style="10" customWidth="1"/>
    <col min="11" max="11" width="10.8515625" style="10" bestFit="1" customWidth="1"/>
    <col min="12" max="12" width="9.8515625" style="10" bestFit="1" customWidth="1"/>
    <col min="13" max="13" width="8.7109375" style="10" bestFit="1" customWidth="1"/>
    <col min="14" max="14" width="9.7109375" style="10" bestFit="1" customWidth="1"/>
    <col min="15" max="15" width="10.28125" style="10" customWidth="1"/>
    <col min="16" max="16" width="10.00390625" style="10" bestFit="1" customWidth="1"/>
    <col min="17" max="17" width="9.28125" style="10" bestFit="1" customWidth="1"/>
    <col min="18" max="18" width="8.28125" style="10" bestFit="1" customWidth="1"/>
    <col min="19" max="19" width="9.140625" style="10" bestFit="1" customWidth="1"/>
    <col min="20" max="20" width="12.140625" style="10" bestFit="1" customWidth="1"/>
    <col min="21" max="16384" width="8.7109375" style="1" customWidth="1"/>
  </cols>
  <sheetData>
    <row r="1" spans="1:21" ht="15.75">
      <c r="A1" s="2"/>
      <c r="B1" s="8" t="s">
        <v>36</v>
      </c>
      <c r="C1" s="8" t="s">
        <v>35</v>
      </c>
      <c r="D1" s="9"/>
      <c r="E1" s="9"/>
      <c r="F1" s="9"/>
      <c r="U1" s="2"/>
    </row>
    <row r="2" spans="1:21" ht="15.75">
      <c r="A2" s="2"/>
      <c r="B2" s="11" t="s">
        <v>69</v>
      </c>
      <c r="C2" s="12"/>
      <c r="D2" s="13"/>
      <c r="E2" s="13"/>
      <c r="F2" s="13"/>
      <c r="U2" s="2"/>
    </row>
    <row r="3" spans="1:21" ht="15.75">
      <c r="A3" s="4"/>
      <c r="B3" s="14" t="s">
        <v>0</v>
      </c>
      <c r="C3" s="15">
        <v>6488.6</v>
      </c>
      <c r="D3" s="86" t="s">
        <v>1</v>
      </c>
      <c r="E3" s="86"/>
      <c r="F3" s="86"/>
      <c r="G3" s="86"/>
      <c r="H3" s="86"/>
      <c r="I3" s="86"/>
      <c r="J3" s="86"/>
      <c r="K3" s="86"/>
      <c r="L3" s="16"/>
      <c r="M3" s="16"/>
      <c r="N3" s="16"/>
      <c r="O3" s="16"/>
      <c r="P3" s="16"/>
      <c r="U3" s="2"/>
    </row>
    <row r="4" spans="1:21" ht="15.75">
      <c r="A4" s="4"/>
      <c r="B4" s="14" t="s">
        <v>2</v>
      </c>
      <c r="C4" s="15">
        <v>108</v>
      </c>
      <c r="D4" s="87" t="s">
        <v>55</v>
      </c>
      <c r="E4" s="87"/>
      <c r="F4" s="87"/>
      <c r="G4" s="87"/>
      <c r="H4" s="87"/>
      <c r="I4" s="87"/>
      <c r="J4" s="87"/>
      <c r="K4" s="87"/>
      <c r="L4" s="16"/>
      <c r="M4" s="16"/>
      <c r="N4" s="16"/>
      <c r="O4" s="16"/>
      <c r="P4" s="16"/>
      <c r="U4" s="2"/>
    </row>
    <row r="5" spans="1:21" ht="15.75">
      <c r="A5" s="4"/>
      <c r="B5" s="14" t="s">
        <v>3</v>
      </c>
      <c r="C5" s="15">
        <v>340</v>
      </c>
      <c r="D5" s="87" t="s">
        <v>4</v>
      </c>
      <c r="E5" s="87"/>
      <c r="F5" s="87"/>
      <c r="G5" s="87"/>
      <c r="H5" s="87"/>
      <c r="I5" s="87"/>
      <c r="J5" s="87"/>
      <c r="K5" s="87"/>
      <c r="L5" s="16"/>
      <c r="M5" s="16"/>
      <c r="N5" s="16"/>
      <c r="O5" s="16"/>
      <c r="P5" s="16"/>
      <c r="U5" s="2"/>
    </row>
    <row r="6" spans="1:21" ht="15.75">
      <c r="A6" s="4"/>
      <c r="B6" s="14" t="s">
        <v>5</v>
      </c>
      <c r="C6" s="15" t="s">
        <v>6</v>
      </c>
      <c r="D6" s="87" t="s">
        <v>7</v>
      </c>
      <c r="E6" s="87"/>
      <c r="F6" s="87"/>
      <c r="G6" s="87"/>
      <c r="H6" s="87"/>
      <c r="I6" s="87"/>
      <c r="J6" s="87"/>
      <c r="K6" s="87"/>
      <c r="L6" s="16"/>
      <c r="M6" s="16"/>
      <c r="N6" s="16"/>
      <c r="O6" s="16"/>
      <c r="P6" s="16"/>
      <c r="U6" s="2"/>
    </row>
    <row r="7" spans="1:21" ht="15.75">
      <c r="A7" s="4"/>
      <c r="B7" s="14" t="s">
        <v>8</v>
      </c>
      <c r="C7" s="15">
        <v>1988</v>
      </c>
      <c r="D7" s="87" t="s">
        <v>9</v>
      </c>
      <c r="E7" s="87"/>
      <c r="F7" s="87"/>
      <c r="G7" s="87"/>
      <c r="H7" s="87"/>
      <c r="I7" s="87"/>
      <c r="J7" s="87"/>
      <c r="K7" s="87"/>
      <c r="L7" s="16"/>
      <c r="M7" s="16"/>
      <c r="N7" s="16"/>
      <c r="O7" s="16"/>
      <c r="P7" s="16"/>
      <c r="U7" s="2"/>
    </row>
    <row r="8" spans="1:21" ht="15.75">
      <c r="A8" s="4"/>
      <c r="B8" s="14" t="s">
        <v>10</v>
      </c>
      <c r="C8" s="15">
        <v>10</v>
      </c>
      <c r="D8" s="87" t="s">
        <v>11</v>
      </c>
      <c r="E8" s="87"/>
      <c r="F8" s="87"/>
      <c r="G8" s="87"/>
      <c r="H8" s="87"/>
      <c r="I8" s="87"/>
      <c r="J8" s="87"/>
      <c r="K8" s="87"/>
      <c r="L8" s="16"/>
      <c r="M8" s="16"/>
      <c r="N8" s="16"/>
      <c r="O8" s="16"/>
      <c r="P8" s="16"/>
      <c r="U8" s="2"/>
    </row>
    <row r="9" spans="1:21" ht="15.75">
      <c r="A9" s="4"/>
      <c r="B9" s="14" t="s">
        <v>12</v>
      </c>
      <c r="C9" s="15">
        <v>3</v>
      </c>
      <c r="D9" s="87" t="s">
        <v>13</v>
      </c>
      <c r="E9" s="87"/>
      <c r="F9" s="87"/>
      <c r="G9" s="87"/>
      <c r="H9" s="87"/>
      <c r="I9" s="87"/>
      <c r="J9" s="87"/>
      <c r="K9" s="87"/>
      <c r="L9" s="16"/>
      <c r="M9" s="16"/>
      <c r="N9" s="16"/>
      <c r="O9" s="16"/>
      <c r="P9" s="16"/>
      <c r="U9" s="2"/>
    </row>
    <row r="10" spans="1:21" ht="15.75">
      <c r="A10" s="4"/>
      <c r="B10" s="14" t="s">
        <v>14</v>
      </c>
      <c r="C10" s="15">
        <v>749</v>
      </c>
      <c r="D10" s="87" t="s">
        <v>15</v>
      </c>
      <c r="E10" s="87"/>
      <c r="F10" s="87"/>
      <c r="G10" s="87"/>
      <c r="H10" s="87"/>
      <c r="I10" s="87"/>
      <c r="J10" s="87"/>
      <c r="K10" s="87"/>
      <c r="L10" s="16"/>
      <c r="M10" s="16"/>
      <c r="N10" s="16"/>
      <c r="O10" s="16"/>
      <c r="P10" s="16"/>
      <c r="U10" s="2"/>
    </row>
    <row r="11" spans="1:21" ht="15.75">
      <c r="A11" s="4"/>
      <c r="B11" s="14" t="s">
        <v>16</v>
      </c>
      <c r="C11" s="15">
        <v>893</v>
      </c>
      <c r="D11" s="87" t="s">
        <v>56</v>
      </c>
      <c r="E11" s="87"/>
      <c r="F11" s="87"/>
      <c r="G11" s="87"/>
      <c r="H11" s="87"/>
      <c r="I11" s="87"/>
      <c r="J11" s="87"/>
      <c r="K11" s="87"/>
      <c r="L11" s="16"/>
      <c r="M11" s="16"/>
      <c r="N11" s="16"/>
      <c r="O11" s="16"/>
      <c r="P11" s="16"/>
      <c r="U11" s="2"/>
    </row>
    <row r="12" spans="1:21" ht="15.75">
      <c r="A12" s="4"/>
      <c r="B12" s="14" t="s">
        <v>17</v>
      </c>
      <c r="C12" s="15">
        <v>955</v>
      </c>
      <c r="D12" s="93"/>
      <c r="E12" s="93"/>
      <c r="F12" s="93"/>
      <c r="G12" s="93"/>
      <c r="H12" s="93"/>
      <c r="I12" s="93"/>
      <c r="J12" s="93"/>
      <c r="K12" s="93"/>
      <c r="L12" s="16"/>
      <c r="M12" s="16"/>
      <c r="N12" s="16"/>
      <c r="O12" s="16"/>
      <c r="P12" s="16"/>
      <c r="U12" s="2"/>
    </row>
    <row r="13" spans="1:21" ht="15.75">
      <c r="A13" s="4"/>
      <c r="B13" s="14" t="s">
        <v>18</v>
      </c>
      <c r="C13" s="15">
        <v>3</v>
      </c>
      <c r="D13" s="87"/>
      <c r="E13" s="87"/>
      <c r="F13" s="87"/>
      <c r="G13" s="87"/>
      <c r="H13" s="87"/>
      <c r="I13" s="87"/>
      <c r="J13" s="87"/>
      <c r="K13" s="87"/>
      <c r="L13" s="16"/>
      <c r="M13" s="16"/>
      <c r="N13" s="16"/>
      <c r="O13" s="16"/>
      <c r="P13" s="16"/>
      <c r="U13" s="2"/>
    </row>
    <row r="14" spans="1:21" ht="15.75">
      <c r="A14" s="4"/>
      <c r="B14" s="14" t="s">
        <v>70</v>
      </c>
      <c r="C14" s="17">
        <v>44180</v>
      </c>
      <c r="D14" s="87"/>
      <c r="E14" s="87"/>
      <c r="F14" s="87"/>
      <c r="G14" s="87"/>
      <c r="H14" s="87"/>
      <c r="I14" s="87"/>
      <c r="J14" s="87"/>
      <c r="K14" s="87"/>
      <c r="L14" s="16"/>
      <c r="M14" s="16"/>
      <c r="N14" s="16"/>
      <c r="O14" s="16"/>
      <c r="P14" s="16"/>
      <c r="U14" s="2"/>
    </row>
    <row r="15" spans="1:21" ht="15.75">
      <c r="A15" s="4"/>
      <c r="B15" s="14" t="s">
        <v>71</v>
      </c>
      <c r="C15" s="51">
        <f>C3*12*2.8*0.94</f>
        <v>204935.9424</v>
      </c>
      <c r="D15" s="87"/>
      <c r="E15" s="87"/>
      <c r="F15" s="87"/>
      <c r="G15" s="87"/>
      <c r="H15" s="87"/>
      <c r="I15" s="87"/>
      <c r="J15" s="87"/>
      <c r="K15" s="87"/>
      <c r="L15" s="16"/>
      <c r="M15" s="16"/>
      <c r="N15" s="16"/>
      <c r="O15" s="16"/>
      <c r="P15" s="16"/>
      <c r="U15" s="2"/>
    </row>
    <row r="16" spans="1:21" ht="15.75">
      <c r="A16" s="4"/>
      <c r="B16" s="14" t="s">
        <v>72</v>
      </c>
      <c r="C16" s="51">
        <v>12362</v>
      </c>
      <c r="D16" s="87"/>
      <c r="E16" s="87"/>
      <c r="F16" s="87"/>
      <c r="G16" s="87"/>
      <c r="H16" s="87"/>
      <c r="I16" s="87"/>
      <c r="J16" s="87"/>
      <c r="K16" s="87"/>
      <c r="L16" s="16"/>
      <c r="M16" s="16"/>
      <c r="N16" s="16"/>
      <c r="O16" s="16"/>
      <c r="P16" s="16"/>
      <c r="U16" s="2"/>
    </row>
    <row r="17" spans="1:21" ht="15.75">
      <c r="A17" s="4"/>
      <c r="B17" s="14" t="s">
        <v>73</v>
      </c>
      <c r="C17" s="52">
        <f>SUM(C14:C16)</f>
        <v>261477.9424</v>
      </c>
      <c r="D17" s="94"/>
      <c r="E17" s="95"/>
      <c r="F17" s="95"/>
      <c r="G17" s="95"/>
      <c r="H17" s="95"/>
      <c r="I17" s="95"/>
      <c r="J17" s="95"/>
      <c r="K17" s="96"/>
      <c r="L17" s="16"/>
      <c r="M17" s="16"/>
      <c r="N17" s="16"/>
      <c r="O17" s="16"/>
      <c r="P17" s="16"/>
      <c r="U17" s="2"/>
    </row>
    <row r="18" spans="1:21" ht="16.5" thickBot="1">
      <c r="A18" s="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U18" s="2"/>
    </row>
    <row r="19" spans="1:21" s="7" customFormat="1" ht="15.75">
      <c r="A19" s="6"/>
      <c r="B19" s="99" t="s">
        <v>19</v>
      </c>
      <c r="C19" s="90" t="s">
        <v>57</v>
      </c>
      <c r="D19" s="91"/>
      <c r="E19" s="91"/>
      <c r="F19" s="92"/>
      <c r="G19" s="76"/>
      <c r="H19" s="88" t="s">
        <v>58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53" t="s">
        <v>54</v>
      </c>
      <c r="U19" s="6"/>
    </row>
    <row r="20" spans="1:21" s="7" customFormat="1" ht="47.25">
      <c r="A20" s="6"/>
      <c r="B20" s="100"/>
      <c r="C20" s="77" t="s">
        <v>47</v>
      </c>
      <c r="D20" s="78" t="s">
        <v>48</v>
      </c>
      <c r="E20" s="78" t="s">
        <v>66</v>
      </c>
      <c r="F20" s="79" t="s">
        <v>49</v>
      </c>
      <c r="G20" s="23" t="s">
        <v>67</v>
      </c>
      <c r="H20" s="80" t="s">
        <v>20</v>
      </c>
      <c r="I20" s="80" t="s">
        <v>21</v>
      </c>
      <c r="J20" s="80" t="s">
        <v>22</v>
      </c>
      <c r="K20" s="80" t="s">
        <v>23</v>
      </c>
      <c r="L20" s="80" t="s">
        <v>24</v>
      </c>
      <c r="M20" s="80" t="s">
        <v>25</v>
      </c>
      <c r="N20" s="80" t="s">
        <v>26</v>
      </c>
      <c r="O20" s="80" t="s">
        <v>27</v>
      </c>
      <c r="P20" s="80" t="s">
        <v>28</v>
      </c>
      <c r="Q20" s="80" t="s">
        <v>29</v>
      </c>
      <c r="R20" s="80" t="s">
        <v>30</v>
      </c>
      <c r="S20" s="81" t="s">
        <v>31</v>
      </c>
      <c r="T20" s="54" t="s">
        <v>32</v>
      </c>
      <c r="U20" s="6"/>
    </row>
    <row r="21" spans="1:21" s="7" customFormat="1" ht="15.75">
      <c r="A21" s="6"/>
      <c r="B21" s="61" t="s">
        <v>59</v>
      </c>
      <c r="C21" s="20"/>
      <c r="D21" s="21"/>
      <c r="E21" s="21"/>
      <c r="F21" s="22"/>
      <c r="G21" s="23"/>
      <c r="H21" s="24"/>
      <c r="I21" s="31"/>
      <c r="J21" s="24"/>
      <c r="K21" s="25"/>
      <c r="L21" s="25"/>
      <c r="M21" s="25"/>
      <c r="N21" s="25"/>
      <c r="O21" s="25"/>
      <c r="P21" s="25"/>
      <c r="Q21" s="25"/>
      <c r="R21" s="25"/>
      <c r="S21" s="26"/>
      <c r="T21" s="83">
        <f>SUM(I21:S21)</f>
        <v>0</v>
      </c>
      <c r="U21" s="6"/>
    </row>
    <row r="22" spans="1:21" ht="31.5">
      <c r="A22" s="2"/>
      <c r="B22" s="70" t="s">
        <v>60</v>
      </c>
      <c r="C22" s="27"/>
      <c r="D22" s="28"/>
      <c r="E22" s="29"/>
      <c r="F22" s="30">
        <v>15000</v>
      </c>
      <c r="G22" s="73" t="s">
        <v>33</v>
      </c>
      <c r="H22" s="31"/>
      <c r="I22" s="31"/>
      <c r="J22" s="31"/>
      <c r="K22" s="32"/>
      <c r="L22" s="32"/>
      <c r="M22" s="32"/>
      <c r="N22" s="32"/>
      <c r="O22" s="32"/>
      <c r="P22" s="32"/>
      <c r="Q22" s="32"/>
      <c r="R22" s="32"/>
      <c r="S22" s="33"/>
      <c r="T22" s="83">
        <f>SUM(M22:S22)</f>
        <v>0</v>
      </c>
      <c r="U22" s="2"/>
    </row>
    <row r="23" spans="1:21" ht="31.5">
      <c r="A23" s="2"/>
      <c r="B23" s="61" t="s">
        <v>79</v>
      </c>
      <c r="C23" s="34" t="s">
        <v>50</v>
      </c>
      <c r="D23" s="35">
        <v>3</v>
      </c>
      <c r="E23" s="36">
        <v>3000</v>
      </c>
      <c r="F23" s="37">
        <f>D23*E23</f>
        <v>9000</v>
      </c>
      <c r="G23" s="38" t="s">
        <v>33</v>
      </c>
      <c r="H23" s="31"/>
      <c r="I23" s="31"/>
      <c r="J23" s="31"/>
      <c r="K23" s="32"/>
      <c r="L23" s="32"/>
      <c r="M23" s="32"/>
      <c r="N23" s="32"/>
      <c r="O23" s="32"/>
      <c r="P23" s="32"/>
      <c r="Q23" s="32"/>
      <c r="R23" s="32"/>
      <c r="S23" s="33"/>
      <c r="T23" s="83">
        <f aca="true" t="shared" si="0" ref="T23:T32">SUM(H23:S23)</f>
        <v>0</v>
      </c>
      <c r="U23" s="2"/>
    </row>
    <row r="24" spans="1:21" ht="15.75">
      <c r="A24" s="2"/>
      <c r="B24" s="71" t="s">
        <v>61</v>
      </c>
      <c r="C24" s="34" t="s">
        <v>52</v>
      </c>
      <c r="D24" s="35">
        <v>160</v>
      </c>
      <c r="E24" s="36">
        <v>1000</v>
      </c>
      <c r="F24" s="37">
        <f>D24*E24</f>
        <v>160000</v>
      </c>
      <c r="G24" s="19" t="s">
        <v>33</v>
      </c>
      <c r="H24" s="31"/>
      <c r="I24" s="31"/>
      <c r="J24" s="31"/>
      <c r="K24" s="32"/>
      <c r="L24" s="32"/>
      <c r="M24" s="32"/>
      <c r="N24" s="32">
        <v>170478.27</v>
      </c>
      <c r="O24" s="32"/>
      <c r="P24" s="32"/>
      <c r="Q24" s="32"/>
      <c r="R24" s="32"/>
      <c r="S24" s="33"/>
      <c r="T24" s="83">
        <f t="shared" si="0"/>
        <v>170478.27</v>
      </c>
      <c r="U24" s="2"/>
    </row>
    <row r="25" spans="1:21" ht="15.75">
      <c r="A25" s="2"/>
      <c r="B25" s="61" t="s">
        <v>62</v>
      </c>
      <c r="C25" s="34" t="s">
        <v>52</v>
      </c>
      <c r="D25" s="35">
        <v>43</v>
      </c>
      <c r="E25" s="36">
        <v>230</v>
      </c>
      <c r="F25" s="37">
        <f>D25*E25</f>
        <v>9890</v>
      </c>
      <c r="G25" s="19" t="s">
        <v>33</v>
      </c>
      <c r="H25" s="31"/>
      <c r="I25" s="31"/>
      <c r="J25" s="31"/>
      <c r="K25" s="32"/>
      <c r="L25" s="32">
        <v>7915.8</v>
      </c>
      <c r="M25" s="32"/>
      <c r="N25" s="32"/>
      <c r="O25" s="32"/>
      <c r="P25" s="32"/>
      <c r="Q25" s="32"/>
      <c r="R25" s="32"/>
      <c r="S25" s="33"/>
      <c r="T25" s="83">
        <f t="shared" si="0"/>
        <v>7915.8</v>
      </c>
      <c r="U25" s="2"/>
    </row>
    <row r="26" spans="1:21" ht="15.75">
      <c r="A26" s="2"/>
      <c r="B26" s="61" t="s">
        <v>63</v>
      </c>
      <c r="C26" s="34" t="s">
        <v>53</v>
      </c>
      <c r="D26" s="35">
        <v>1</v>
      </c>
      <c r="E26" s="36">
        <v>3500</v>
      </c>
      <c r="F26" s="37">
        <f>D26*E26</f>
        <v>3500</v>
      </c>
      <c r="G26" s="19" t="s">
        <v>33</v>
      </c>
      <c r="H26" s="31"/>
      <c r="I26" s="31">
        <v>3488.4</v>
      </c>
      <c r="J26" s="31"/>
      <c r="K26" s="32"/>
      <c r="L26" s="32"/>
      <c r="M26" s="32"/>
      <c r="N26" s="32"/>
      <c r="O26" s="32"/>
      <c r="P26" s="32"/>
      <c r="Q26" s="32"/>
      <c r="R26" s="32"/>
      <c r="S26" s="33"/>
      <c r="T26" s="83">
        <f t="shared" si="0"/>
        <v>3488.4</v>
      </c>
      <c r="U26" s="2"/>
    </row>
    <row r="27" spans="1:21" ht="15.75">
      <c r="A27" s="2"/>
      <c r="B27" s="61" t="s">
        <v>76</v>
      </c>
      <c r="C27" s="34" t="s">
        <v>64</v>
      </c>
      <c r="D27" s="35"/>
      <c r="E27" s="36"/>
      <c r="F27" s="37">
        <v>19000</v>
      </c>
      <c r="G27" s="19" t="s">
        <v>33</v>
      </c>
      <c r="H27" s="31"/>
      <c r="I27" s="31"/>
      <c r="J27" s="31"/>
      <c r="K27" s="32">
        <v>11173.92</v>
      </c>
      <c r="L27" s="32"/>
      <c r="M27" s="32"/>
      <c r="N27" s="32"/>
      <c r="O27" s="32"/>
      <c r="P27" s="32"/>
      <c r="Q27" s="32"/>
      <c r="R27" s="32"/>
      <c r="S27" s="33"/>
      <c r="T27" s="83">
        <f>SUM(H27:S27)</f>
        <v>11173.92</v>
      </c>
      <c r="U27" s="2"/>
    </row>
    <row r="28" spans="1:21" ht="15.75">
      <c r="A28" s="2"/>
      <c r="B28" s="61" t="s">
        <v>77</v>
      </c>
      <c r="C28" s="62" t="s">
        <v>53</v>
      </c>
      <c r="D28" s="63"/>
      <c r="E28" s="64"/>
      <c r="F28" s="65">
        <v>45000</v>
      </c>
      <c r="G28" s="19" t="s">
        <v>33</v>
      </c>
      <c r="H28" s="31"/>
      <c r="I28" s="31"/>
      <c r="J28" s="31"/>
      <c r="K28" s="32"/>
      <c r="L28" s="32"/>
      <c r="M28" s="32"/>
      <c r="N28" s="32"/>
      <c r="O28" s="32"/>
      <c r="P28" s="32"/>
      <c r="Q28" s="32"/>
      <c r="R28" s="32"/>
      <c r="S28" s="33"/>
      <c r="T28" s="83">
        <f t="shared" si="0"/>
        <v>0</v>
      </c>
      <c r="U28" s="2"/>
    </row>
    <row r="29" spans="1:21" ht="15.75">
      <c r="A29" s="2"/>
      <c r="B29" s="74" t="s">
        <v>74</v>
      </c>
      <c r="C29" s="34"/>
      <c r="D29" s="35"/>
      <c r="E29" s="36"/>
      <c r="F29" s="37"/>
      <c r="G29" s="19" t="s">
        <v>33</v>
      </c>
      <c r="H29" s="31"/>
      <c r="I29" s="31">
        <v>2256.43</v>
      </c>
      <c r="J29" s="31"/>
      <c r="K29" s="32">
        <v>7135.4</v>
      </c>
      <c r="L29" s="32"/>
      <c r="M29" s="32"/>
      <c r="N29" s="32"/>
      <c r="O29" s="32"/>
      <c r="P29" s="32"/>
      <c r="Q29" s="32">
        <v>445.12</v>
      </c>
      <c r="R29" s="32">
        <v>962.83</v>
      </c>
      <c r="S29" s="33"/>
      <c r="T29" s="83">
        <f>SUM(I29:S29)</f>
        <v>10799.78</v>
      </c>
      <c r="U29" s="2"/>
    </row>
    <row r="30" spans="1:21" ht="15.75">
      <c r="A30" s="2"/>
      <c r="B30" s="75" t="s">
        <v>78</v>
      </c>
      <c r="C30" s="34"/>
      <c r="D30" s="35"/>
      <c r="E30" s="36"/>
      <c r="F30" s="37"/>
      <c r="G30" s="19" t="s">
        <v>33</v>
      </c>
      <c r="H30" s="58"/>
      <c r="I30" s="58"/>
      <c r="J30" s="58"/>
      <c r="K30" s="59"/>
      <c r="L30" s="59"/>
      <c r="M30" s="59"/>
      <c r="N30" s="59"/>
      <c r="O30" s="59"/>
      <c r="P30" s="59"/>
      <c r="Q30" s="59"/>
      <c r="R30" s="59">
        <v>7500</v>
      </c>
      <c r="S30" s="60"/>
      <c r="T30" s="84">
        <f>SUM(R30:S30)</f>
        <v>7500</v>
      </c>
      <c r="U30" s="2"/>
    </row>
    <row r="31" spans="1:21" ht="15.75">
      <c r="A31" s="2"/>
      <c r="B31" s="75" t="s">
        <v>75</v>
      </c>
      <c r="C31" s="34"/>
      <c r="D31" s="35"/>
      <c r="E31" s="36"/>
      <c r="F31" s="37"/>
      <c r="G31" s="19" t="s">
        <v>33</v>
      </c>
      <c r="H31" s="58"/>
      <c r="I31" s="58"/>
      <c r="J31" s="58"/>
      <c r="K31" s="59">
        <v>10950</v>
      </c>
      <c r="L31" s="59"/>
      <c r="M31" s="59"/>
      <c r="N31" s="59"/>
      <c r="O31" s="59"/>
      <c r="P31" s="59"/>
      <c r="Q31" s="59"/>
      <c r="R31" s="59"/>
      <c r="S31" s="60"/>
      <c r="T31" s="84">
        <f>SUM(K31:S31)</f>
        <v>10950</v>
      </c>
      <c r="U31" s="2"/>
    </row>
    <row r="32" spans="1:21" ht="16.5" thickBot="1">
      <c r="A32" s="2"/>
      <c r="B32" s="72" t="s">
        <v>34</v>
      </c>
      <c r="C32" s="66"/>
      <c r="D32" s="67"/>
      <c r="E32" s="68"/>
      <c r="F32" s="69">
        <f>SUM(F21:F29)</f>
        <v>261390</v>
      </c>
      <c r="G32" s="19" t="s">
        <v>33</v>
      </c>
      <c r="H32" s="39">
        <f>SUM(H22:H29)</f>
        <v>0</v>
      </c>
      <c r="I32" s="39">
        <f>SUM(I21:I29)</f>
        <v>5744.83</v>
      </c>
      <c r="J32" s="39">
        <f>SUM(J22:J29)</f>
        <v>0</v>
      </c>
      <c r="K32" s="39">
        <f>SUM(K21:K31)</f>
        <v>29259.32</v>
      </c>
      <c r="L32" s="39">
        <f aca="true" t="shared" si="1" ref="L32:S32">SUM(L22:L29)</f>
        <v>7915.8</v>
      </c>
      <c r="M32" s="39">
        <f t="shared" si="1"/>
        <v>0</v>
      </c>
      <c r="N32" s="39">
        <f t="shared" si="1"/>
        <v>170478.27</v>
      </c>
      <c r="O32" s="39">
        <f t="shared" si="1"/>
        <v>0</v>
      </c>
      <c r="P32" s="39">
        <f t="shared" si="1"/>
        <v>0</v>
      </c>
      <c r="Q32" s="39">
        <f t="shared" si="1"/>
        <v>445.12</v>
      </c>
      <c r="R32" s="39">
        <f>SUM(R21:R31)</f>
        <v>8462.83</v>
      </c>
      <c r="S32" s="40">
        <f t="shared" si="1"/>
        <v>0</v>
      </c>
      <c r="T32" s="85">
        <f t="shared" si="0"/>
        <v>222306.16999999998</v>
      </c>
      <c r="U32" s="2"/>
    </row>
    <row r="33" spans="1:21" ht="15.75">
      <c r="A33" s="2"/>
      <c r="U33" s="2"/>
    </row>
    <row r="34" spans="1:21" ht="15.75">
      <c r="A34" s="2"/>
      <c r="B34" s="97" t="s">
        <v>65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U34" s="2"/>
    </row>
    <row r="35" spans="1:21" ht="15.75">
      <c r="A35" s="2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U35" s="2"/>
    </row>
    <row r="36" spans="1:21" ht="15.75">
      <c r="A36" s="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U36" s="2"/>
    </row>
    <row r="37" spans="1:21" s="7" customFormat="1" ht="15.75">
      <c r="A37" s="5"/>
      <c r="B37" s="42" t="s">
        <v>37</v>
      </c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6"/>
    </row>
    <row r="38" spans="1:21" s="7" customFormat="1" ht="15.75">
      <c r="A38" s="5"/>
      <c r="B38" s="45" t="s">
        <v>38</v>
      </c>
      <c r="C38" s="43" t="s">
        <v>68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6"/>
    </row>
    <row r="39" spans="1:21" ht="15.75">
      <c r="A39" s="3"/>
      <c r="B39" s="46"/>
      <c r="U39" s="2"/>
    </row>
    <row r="40" spans="1:21" ht="15.75">
      <c r="A40" s="3">
        <v>1</v>
      </c>
      <c r="B40" s="47" t="str">
        <f>B14</f>
        <v>Недовыполнение  ТР  на  01.01.2014год.</v>
      </c>
      <c r="C40" s="48">
        <f>C14</f>
        <v>44180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U40" s="2"/>
    </row>
    <row r="41" spans="1:21" ht="15.75">
      <c r="A41" s="2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U41" s="2"/>
    </row>
    <row r="42" spans="1:21" s="7" customFormat="1" ht="15.75">
      <c r="A42" s="5"/>
      <c r="B42" s="49"/>
      <c r="C42" s="50" t="s">
        <v>20</v>
      </c>
      <c r="D42" s="50" t="s">
        <v>21</v>
      </c>
      <c r="E42" s="50" t="s">
        <v>22</v>
      </c>
      <c r="F42" s="50" t="s">
        <v>23</v>
      </c>
      <c r="G42" s="50" t="s">
        <v>24</v>
      </c>
      <c r="H42" s="50" t="s">
        <v>25</v>
      </c>
      <c r="I42" s="50" t="s">
        <v>45</v>
      </c>
      <c r="J42" s="50" t="s">
        <v>27</v>
      </c>
      <c r="K42" s="50" t="s">
        <v>28</v>
      </c>
      <c r="L42" s="50" t="s">
        <v>29</v>
      </c>
      <c r="M42" s="50" t="s">
        <v>30</v>
      </c>
      <c r="N42" s="50" t="s">
        <v>31</v>
      </c>
      <c r="O42" s="50" t="s">
        <v>46</v>
      </c>
      <c r="P42" s="44"/>
      <c r="Q42" s="44"/>
      <c r="R42" s="44"/>
      <c r="S42" s="44"/>
      <c r="T42" s="44"/>
      <c r="U42" s="6"/>
    </row>
    <row r="43" spans="1:21" ht="15.75">
      <c r="A43" s="3">
        <v>2</v>
      </c>
      <c r="B43" s="47" t="s">
        <v>39</v>
      </c>
      <c r="C43" s="55">
        <v>17077</v>
      </c>
      <c r="D43" s="55">
        <v>17077</v>
      </c>
      <c r="E43" s="55">
        <v>17077</v>
      </c>
      <c r="F43" s="55">
        <v>17077</v>
      </c>
      <c r="G43" s="55">
        <v>17077</v>
      </c>
      <c r="H43" s="55">
        <v>17077</v>
      </c>
      <c r="I43" s="55">
        <v>17077</v>
      </c>
      <c r="J43" s="55">
        <v>17077</v>
      </c>
      <c r="K43" s="55">
        <v>17077</v>
      </c>
      <c r="L43" s="55">
        <v>17077</v>
      </c>
      <c r="M43" s="55">
        <v>17077</v>
      </c>
      <c r="N43" s="55">
        <v>17077</v>
      </c>
      <c r="O43" s="82">
        <f aca="true" t="shared" si="2" ref="O43:O48">SUM(C43:N43)</f>
        <v>204924</v>
      </c>
      <c r="U43" s="2"/>
    </row>
    <row r="44" spans="1:21" ht="15.75">
      <c r="A44" s="3">
        <v>3</v>
      </c>
      <c r="B44" s="47" t="s">
        <v>51</v>
      </c>
      <c r="C44" s="55">
        <v>1030</v>
      </c>
      <c r="D44" s="55">
        <v>1030</v>
      </c>
      <c r="E44" s="55">
        <v>1030</v>
      </c>
      <c r="F44" s="55">
        <v>1030</v>
      </c>
      <c r="G44" s="55">
        <v>1030</v>
      </c>
      <c r="H44" s="55">
        <v>1030</v>
      </c>
      <c r="I44" s="55">
        <v>1580</v>
      </c>
      <c r="J44" s="55">
        <v>1580</v>
      </c>
      <c r="K44" s="55">
        <v>1580</v>
      </c>
      <c r="L44" s="55">
        <v>1580</v>
      </c>
      <c r="M44" s="55">
        <v>1580</v>
      </c>
      <c r="N44" s="55">
        <v>1580</v>
      </c>
      <c r="O44" s="82">
        <f t="shared" si="2"/>
        <v>15660</v>
      </c>
      <c r="U44" s="2"/>
    </row>
    <row r="45" spans="1:21" ht="15.75">
      <c r="A45" s="3">
        <v>4</v>
      </c>
      <c r="B45" s="47" t="s">
        <v>40</v>
      </c>
      <c r="C45" s="55">
        <f>C43*1.03</f>
        <v>17589.31</v>
      </c>
      <c r="D45" s="55">
        <f>D43*0.84</f>
        <v>14344.68</v>
      </c>
      <c r="E45" s="55">
        <f>E43*1.05</f>
        <v>17930.850000000002</v>
      </c>
      <c r="F45" s="55">
        <f>F43*0.9</f>
        <v>15369.300000000001</v>
      </c>
      <c r="G45" s="55">
        <f>G43*1.03</f>
        <v>17589.31</v>
      </c>
      <c r="H45" s="55">
        <f>H43*0.9</f>
        <v>15369.300000000001</v>
      </c>
      <c r="I45" s="55">
        <f>I43*1.04</f>
        <v>17760.08</v>
      </c>
      <c r="J45" s="55">
        <f>J43*1.049</f>
        <v>17913.772999999997</v>
      </c>
      <c r="K45" s="55">
        <f>K43*1</f>
        <v>17077</v>
      </c>
      <c r="L45" s="55">
        <f>L43*1.05</f>
        <v>17930.850000000002</v>
      </c>
      <c r="M45" s="55">
        <f>M43*1</f>
        <v>17077</v>
      </c>
      <c r="N45" s="55">
        <v>14690</v>
      </c>
      <c r="O45" s="82">
        <f t="shared" si="2"/>
        <v>200641.453</v>
      </c>
      <c r="U45" s="2"/>
    </row>
    <row r="46" spans="1:21" ht="15.75">
      <c r="A46" s="3">
        <v>5</v>
      </c>
      <c r="B46" s="47" t="s">
        <v>41</v>
      </c>
      <c r="C46" s="55">
        <f aca="true" t="shared" si="3" ref="C46:H46">C44</f>
        <v>1030</v>
      </c>
      <c r="D46" s="55">
        <f t="shared" si="3"/>
        <v>1030</v>
      </c>
      <c r="E46" s="55">
        <f t="shared" si="3"/>
        <v>1030</v>
      </c>
      <c r="F46" s="55">
        <f t="shared" si="3"/>
        <v>1030</v>
      </c>
      <c r="G46" s="55">
        <f t="shared" si="3"/>
        <v>1030</v>
      </c>
      <c r="H46" s="55">
        <f t="shared" si="3"/>
        <v>1030</v>
      </c>
      <c r="I46" s="55">
        <f aca="true" t="shared" si="4" ref="I46:N46">I44</f>
        <v>1580</v>
      </c>
      <c r="J46" s="55">
        <f t="shared" si="4"/>
        <v>1580</v>
      </c>
      <c r="K46" s="55">
        <f t="shared" si="4"/>
        <v>1580</v>
      </c>
      <c r="L46" s="55">
        <f t="shared" si="4"/>
        <v>1580</v>
      </c>
      <c r="M46" s="55">
        <f t="shared" si="4"/>
        <v>1580</v>
      </c>
      <c r="N46" s="55">
        <f t="shared" si="4"/>
        <v>1580</v>
      </c>
      <c r="O46" s="82">
        <f t="shared" si="2"/>
        <v>15660</v>
      </c>
      <c r="U46" s="2"/>
    </row>
    <row r="47" spans="1:21" ht="15.75">
      <c r="A47" s="3">
        <v>6</v>
      </c>
      <c r="B47" s="47" t="s">
        <v>42</v>
      </c>
      <c r="C47" s="55">
        <f aca="true" t="shared" si="5" ref="C47:H47">C45+C46</f>
        <v>18619.31</v>
      </c>
      <c r="D47" s="55">
        <f t="shared" si="5"/>
        <v>15374.68</v>
      </c>
      <c r="E47" s="55">
        <f t="shared" si="5"/>
        <v>18960.850000000002</v>
      </c>
      <c r="F47" s="55">
        <f t="shared" si="5"/>
        <v>16399.300000000003</v>
      </c>
      <c r="G47" s="55">
        <f t="shared" si="5"/>
        <v>18619.31</v>
      </c>
      <c r="H47" s="55">
        <f t="shared" si="5"/>
        <v>16399.300000000003</v>
      </c>
      <c r="I47" s="55">
        <f aca="true" t="shared" si="6" ref="I47:N47">I45+I46</f>
        <v>19340.08</v>
      </c>
      <c r="J47" s="55">
        <f t="shared" si="6"/>
        <v>19493.772999999997</v>
      </c>
      <c r="K47" s="55">
        <f t="shared" si="6"/>
        <v>18657</v>
      </c>
      <c r="L47" s="55">
        <f t="shared" si="6"/>
        <v>19510.850000000002</v>
      </c>
      <c r="M47" s="55">
        <f t="shared" si="6"/>
        <v>18657</v>
      </c>
      <c r="N47" s="55">
        <f t="shared" si="6"/>
        <v>16270</v>
      </c>
      <c r="O47" s="82">
        <f t="shared" si="2"/>
        <v>216301.453</v>
      </c>
      <c r="U47" s="2"/>
    </row>
    <row r="48" spans="1:21" ht="15.75">
      <c r="A48" s="3">
        <v>7</v>
      </c>
      <c r="B48" s="47" t="s">
        <v>43</v>
      </c>
      <c r="C48" s="55">
        <f aca="true" t="shared" si="7" ref="C48:N48">H32</f>
        <v>0</v>
      </c>
      <c r="D48" s="55">
        <f t="shared" si="7"/>
        <v>5744.83</v>
      </c>
      <c r="E48" s="55">
        <f t="shared" si="7"/>
        <v>0</v>
      </c>
      <c r="F48" s="55">
        <f t="shared" si="7"/>
        <v>29259.32</v>
      </c>
      <c r="G48" s="55">
        <f t="shared" si="7"/>
        <v>7915.8</v>
      </c>
      <c r="H48" s="55">
        <f t="shared" si="7"/>
        <v>0</v>
      </c>
      <c r="I48" s="55">
        <f t="shared" si="7"/>
        <v>170478.27</v>
      </c>
      <c r="J48" s="55">
        <f t="shared" si="7"/>
        <v>0</v>
      </c>
      <c r="K48" s="55">
        <f t="shared" si="7"/>
        <v>0</v>
      </c>
      <c r="L48" s="55">
        <f t="shared" si="7"/>
        <v>445.12</v>
      </c>
      <c r="M48" s="55">
        <f t="shared" si="7"/>
        <v>8462.83</v>
      </c>
      <c r="N48" s="55">
        <f t="shared" si="7"/>
        <v>0</v>
      </c>
      <c r="O48" s="82">
        <f t="shared" si="2"/>
        <v>222306.16999999998</v>
      </c>
      <c r="U48" s="2"/>
    </row>
    <row r="49" spans="1:21" s="7" customFormat="1" ht="15.75">
      <c r="A49" s="5">
        <v>8</v>
      </c>
      <c r="B49" s="56" t="s">
        <v>44</v>
      </c>
      <c r="C49" s="57">
        <f>C40+C47-C48</f>
        <v>62799.31</v>
      </c>
      <c r="D49" s="57">
        <f aca="true" t="shared" si="8" ref="D49:N49">C49+D47-D48</f>
        <v>72429.15999999999</v>
      </c>
      <c r="E49" s="57">
        <f t="shared" si="8"/>
        <v>91390.01</v>
      </c>
      <c r="F49" s="57">
        <f t="shared" si="8"/>
        <v>78529.98999999999</v>
      </c>
      <c r="G49" s="57">
        <f t="shared" si="8"/>
        <v>89233.49999999999</v>
      </c>
      <c r="H49" s="57">
        <f t="shared" si="8"/>
        <v>105632.79999999999</v>
      </c>
      <c r="I49" s="57">
        <f t="shared" si="8"/>
        <v>-45505.39</v>
      </c>
      <c r="J49" s="57">
        <f t="shared" si="8"/>
        <v>-26011.617000000002</v>
      </c>
      <c r="K49" s="57">
        <f t="shared" si="8"/>
        <v>-7354.617000000002</v>
      </c>
      <c r="L49" s="57">
        <f t="shared" si="8"/>
        <v>11711.113</v>
      </c>
      <c r="M49" s="57">
        <f t="shared" si="8"/>
        <v>21905.282999999996</v>
      </c>
      <c r="N49" s="57">
        <f t="shared" si="8"/>
        <v>38175.282999999996</v>
      </c>
      <c r="O49" s="82">
        <f>C40-O48+O47</f>
        <v>38175.283000000025</v>
      </c>
      <c r="P49" s="44"/>
      <c r="Q49" s="44"/>
      <c r="R49" s="44"/>
      <c r="S49" s="44"/>
      <c r="T49" s="44"/>
      <c r="U49" s="6"/>
    </row>
    <row r="50" spans="1:21" ht="15.75">
      <c r="A50" s="2"/>
      <c r="U50" s="2"/>
    </row>
    <row r="51" spans="1:21" ht="15.75">
      <c r="A51" s="2"/>
      <c r="U51" s="2"/>
    </row>
    <row r="52" spans="1:21" ht="15.75">
      <c r="A52" s="2"/>
      <c r="U52" s="2"/>
    </row>
    <row r="53" spans="1:21" ht="15.75">
      <c r="A53" s="2"/>
      <c r="U53" s="2"/>
    </row>
    <row r="54" spans="1:21" ht="15.75">
      <c r="A54" s="2"/>
      <c r="U54" s="2"/>
    </row>
  </sheetData>
  <sheetProtection/>
  <mergeCells count="19">
    <mergeCell ref="D11:K11"/>
    <mergeCell ref="D16:K16"/>
    <mergeCell ref="D12:K12"/>
    <mergeCell ref="D13:K13"/>
    <mergeCell ref="D17:K17"/>
    <mergeCell ref="B34:Q35"/>
    <mergeCell ref="D14:K14"/>
    <mergeCell ref="D15:K15"/>
    <mergeCell ref="B19:B20"/>
    <mergeCell ref="D3:K3"/>
    <mergeCell ref="D4:K4"/>
    <mergeCell ref="D5:K5"/>
    <mergeCell ref="D6:K6"/>
    <mergeCell ref="D7:K7"/>
    <mergeCell ref="H19:S19"/>
    <mergeCell ref="D9:K9"/>
    <mergeCell ref="D8:K8"/>
    <mergeCell ref="D10:K10"/>
    <mergeCell ref="C19:F19"/>
  </mergeCells>
  <printOptions horizontalCentered="1"/>
  <pageMargins left="0.8661417322834646" right="0.3937007874015748" top="0.7874015748031497" bottom="0.1968503937007874" header="0.5118110236220472" footer="0.5118110236220472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2014-10-29T12:59:13Z</cp:lastPrinted>
  <dcterms:modified xsi:type="dcterms:W3CDTF">2015-03-16T10:10:05Z</dcterms:modified>
  <cp:category/>
  <cp:version/>
  <cp:contentType/>
  <cp:contentStatus/>
</cp:coreProperties>
</file>