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5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<sst xmlns="http://schemas.openxmlformats.org/spreadsheetml/2006/main" count="93" uniqueCount="74">
  <si>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</si>
  <si>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</si>
  <si>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</si>
  <si>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</si>
  <si>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3 подъезд;</t>
  </si>
  <si>
    <t>Материал стен</t>
  </si>
  <si>
    <t>кирпич</t>
  </si>
  <si>
    <t>Место расположения ввода ХВС, отопления, ГВС: 5 подъезд</t>
  </si>
  <si>
    <t>Год постройки</t>
  </si>
  <si>
    <t>Место расположения приборов учета ХВС, отопления,  ГВС: подъезд 4</t>
  </si>
  <si>
    <t>Этажность</t>
  </si>
  <si>
    <t>Количество теплоузлов – 3</t>
  </si>
  <si>
    <t>Подъезды</t>
  </si>
  <si>
    <t xml:space="preserve">Принадлежность  ТОС: "Северное", Худякова Т.А. </t>
  </si>
  <si>
    <t>Площадь придомовой территории (кв.м.)</t>
  </si>
  <si>
    <t>Обслуживает ТУ №1 тел 41-85-09</t>
  </si>
  <si>
    <t>Площадь лестничной клетки (кв.м.)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</si>
  <si>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</si>
  <si>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</si>
  <si>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</si>
  <si>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</si>
  <si>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</si>
  <si>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</si>
  <si>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</si>
  <si>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</si>
  <si>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</si>
  <si>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</si>
  <si>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</si>
  <si>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</si>
  <si>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</si>
  <si>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</si>
  <si>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</si>
  <si>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</si>
  <si>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</si>
  <si>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№25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</si>
  <si>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</si>
  <si>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</si>
  <si>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</si>
  <si>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</si>
  <si>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</si>
  <si>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</si>
  <si>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</si>
  <si>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</si>
  <si>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Электронный паспорт финансово-хозяйственной деятельности</t>
  </si>
  <si>
    <t>единица работ</t>
  </si>
  <si>
    <t>Объем</t>
  </si>
  <si>
    <t>Сумма, руб</t>
  </si>
  <si>
    <t xml:space="preserve">  Ед.  изм.</t>
  </si>
  <si>
    <t>Начислено прочих доходов</t>
  </si>
  <si>
    <t>выполнено</t>
  </si>
  <si>
    <t>Мастер участка - Глинин Генадий Анатальевич</t>
  </si>
  <si>
    <t xml:space="preserve">
Председатель совета МКД- Худякова Татьяна Алексеевна</t>
  </si>
  <si>
    <t>План работ на 2014 г.</t>
  </si>
  <si>
    <t xml:space="preserve">          РЕЕСТР РАБОТ ПО ТЕКУЩЕМУ РЕМОНТУ ПО ВИДАМ РАБОТ И СТОИМОСТИ НА 2014 ГОД</t>
  </si>
  <si>
    <t>Цена на ед. работ, руб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</si>
  <si>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</si>
  <si>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</si>
  <si>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 xml:space="preserve"> ул. Университетская, 25</t>
  </si>
  <si>
    <t>Перевыполнение  ТР  на  01.01.2014год.</t>
  </si>
  <si>
    <t>Тариф на ТР 2014г. -4,10</t>
  </si>
  <si>
    <t>Дополнительные доходы на 2014г.</t>
  </si>
  <si>
    <t>Сумма  к выполнению ТР на 2014 год</t>
  </si>
  <si>
    <t>уз.</t>
  </si>
  <si>
    <t>1. Ремонт и подготовка теплоузлов к отопительному сезону</t>
  </si>
  <si>
    <t>2. Косметический ремонт подъезда №3</t>
  </si>
  <si>
    <t>шт</t>
  </si>
  <si>
    <t>3. Ремонт отмостков</t>
  </si>
  <si>
    <t>м2</t>
  </si>
  <si>
    <t>4 Установка вторых рам и двойного остекления</t>
  </si>
  <si>
    <t>смета</t>
  </si>
  <si>
    <t>5.  Непредвиденные работы</t>
  </si>
  <si>
    <t>Сантехнические работы</t>
  </si>
  <si>
    <t>Ремонт и устройство асфальтового покрытия контейнерных площадок под ТБО</t>
  </si>
  <si>
    <t>Ремонт мягкой еровли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</si>
</sst>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2" fillId="0" borderId="0" xfId="33" applyFont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>
      <alignment/>
      <protection/>
    </xf>
    <xf numFmtId="0" fontId="2" fillId="0" borderId="0" xfId="33" applyNumberFormat="1" applyFont="1" applyFill="1" applyBorder="1" applyAlignment="1">
      <alignment horizontal="left" wrapText="1"/>
      <protection/>
    </xf>
    <xf numFmtId="0" fontId="3" fillId="0" borderId="0" xfId="33" applyNumberFormat="1" applyFont="1" applyAlignment="1">
      <alignment horizontal="left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2" fillId="0" borderId="10" xfId="59" applyNumberFormat="1" applyFont="1" applyFill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3" fillId="0" borderId="11" xfId="33" applyNumberFormat="1" applyFont="1" applyBorder="1" applyAlignment="1">
      <alignment horizontal="center" vertical="center" wrapText="1"/>
      <protection/>
    </xf>
    <xf numFmtId="0" fontId="3" fillId="0" borderId="12" xfId="33" applyNumberFormat="1" applyFont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 vertical="center" wrapText="1"/>
      <protection/>
    </xf>
    <xf numFmtId="0" fontId="3" fillId="0" borderId="14" xfId="33" applyNumberFormat="1" applyFont="1" applyFill="1" applyBorder="1" applyAlignment="1">
      <alignment horizontal="center" vertical="center" wrapText="1"/>
      <protection/>
    </xf>
    <xf numFmtId="0" fontId="3" fillId="0" borderId="15" xfId="33" applyNumberFormat="1" applyFont="1" applyFill="1" applyBorder="1" applyAlignment="1">
      <alignment horizontal="center" vertical="center" wrapText="1"/>
      <protection/>
    </xf>
    <xf numFmtId="0" fontId="3" fillId="0" borderId="16" xfId="33" applyNumberFormat="1" applyFont="1" applyFill="1" applyBorder="1" applyAlignment="1">
      <alignment horizontal="center" vertical="center" wrapText="1"/>
      <protection/>
    </xf>
    <xf numFmtId="0" fontId="3" fillId="0" borderId="17" xfId="33" applyNumberFormat="1" applyFont="1" applyBorder="1" applyAlignment="1">
      <alignment vertical="top" wrapText="1"/>
      <protection/>
    </xf>
    <xf numFmtId="0" fontId="3" fillId="0" borderId="10" xfId="33" applyNumberFormat="1" applyFont="1" applyBorder="1" applyAlignment="1">
      <alignment vertical="top" wrapText="1"/>
      <protection/>
    </xf>
    <xf numFmtId="0" fontId="3" fillId="0" borderId="18" xfId="33" applyNumberFormat="1" applyFont="1" applyBorder="1" applyAlignment="1">
      <alignment vertical="top" wrapText="1"/>
      <protection/>
    </xf>
    <xf numFmtId="0" fontId="3" fillId="0" borderId="14" xfId="33" applyNumberFormat="1" applyFont="1" applyFill="1" applyBorder="1" applyAlignment="1">
      <alignment horizontal="center" vertical="top" wrapText="1"/>
      <protection/>
    </xf>
    <xf numFmtId="0" fontId="3" fillId="0" borderId="15" xfId="33" applyNumberFormat="1" applyFont="1" applyFill="1" applyBorder="1">
      <alignment/>
      <protection/>
    </xf>
    <xf numFmtId="0" fontId="3" fillId="0" borderId="15" xfId="33" applyNumberFormat="1" applyFont="1" applyBorder="1">
      <alignment/>
      <protection/>
    </xf>
    <xf numFmtId="0" fontId="3" fillId="0" borderId="16" xfId="33" applyNumberFormat="1" applyFont="1" applyBorder="1">
      <alignment/>
      <protection/>
    </xf>
    <xf numFmtId="0" fontId="3" fillId="0" borderId="19" xfId="33" applyNumberFormat="1" applyFont="1" applyFill="1" applyBorder="1" applyAlignment="1">
      <alignment horizontal="center" vertical="top" wrapText="1"/>
      <protection/>
    </xf>
    <xf numFmtId="0" fontId="3" fillId="0" borderId="10" xfId="33" applyNumberFormat="1" applyFont="1" applyFill="1" applyBorder="1">
      <alignment/>
      <protection/>
    </xf>
    <xf numFmtId="0" fontId="3" fillId="0" borderId="10" xfId="33" applyNumberFormat="1" applyFont="1" applyBorder="1">
      <alignment/>
      <protection/>
    </xf>
    <xf numFmtId="0" fontId="3" fillId="0" borderId="20" xfId="33" applyNumberFormat="1" applyFont="1" applyBorder="1">
      <alignment/>
      <protection/>
    </xf>
    <xf numFmtId="0" fontId="3" fillId="0" borderId="21" xfId="33" applyNumberFormat="1" applyFont="1" applyBorder="1" applyAlignment="1">
      <alignment vertical="top" wrapText="1"/>
      <protection/>
    </xf>
    <xf numFmtId="0" fontId="3" fillId="0" borderId="22" xfId="33" applyNumberFormat="1" applyFont="1" applyFill="1" applyBorder="1" applyAlignment="1">
      <alignment horizontal="center" vertical="top" wrapText="1"/>
      <protection/>
    </xf>
    <xf numFmtId="0" fontId="3" fillId="0" borderId="17" xfId="33" applyNumberFormat="1" applyFont="1" applyFill="1" applyBorder="1">
      <alignment/>
      <protection/>
    </xf>
    <xf numFmtId="0" fontId="3" fillId="0" borderId="17" xfId="33" applyNumberFormat="1" applyFont="1" applyBorder="1">
      <alignment/>
      <protection/>
    </xf>
    <xf numFmtId="0" fontId="3" fillId="0" borderId="23" xfId="33" applyNumberFormat="1" applyFont="1" applyBorder="1">
      <alignment/>
      <protection/>
    </xf>
    <xf numFmtId="0" fontId="3" fillId="0" borderId="15" xfId="33" applyNumberFormat="1" applyFont="1" applyBorder="1" applyAlignment="1">
      <alignment vertical="top" wrapText="1"/>
      <protection/>
    </xf>
    <xf numFmtId="0" fontId="3" fillId="0" borderId="24" xfId="33" applyNumberFormat="1" applyFont="1" applyFill="1" applyBorder="1" applyAlignment="1">
      <alignment horizontal="center" vertical="top" wrapText="1"/>
      <protection/>
    </xf>
    <xf numFmtId="0" fontId="3" fillId="0" borderId="25" xfId="33" applyNumberFormat="1" applyFont="1" applyBorder="1" applyAlignment="1">
      <alignment vertical="top" wrapText="1"/>
      <protection/>
    </xf>
    <xf numFmtId="0" fontId="3" fillId="0" borderId="26" xfId="33" applyNumberFormat="1" applyFont="1" applyFill="1" applyBorder="1">
      <alignment/>
      <protection/>
    </xf>
    <xf numFmtId="0" fontId="3" fillId="0" borderId="26" xfId="33" applyNumberFormat="1" applyFont="1" applyBorder="1">
      <alignment/>
      <protection/>
    </xf>
    <xf numFmtId="0" fontId="3" fillId="0" borderId="27" xfId="33" applyNumberFormat="1" applyFont="1" applyBorder="1">
      <alignment/>
      <protection/>
    </xf>
    <xf numFmtId="0" fontId="2" fillId="0" borderId="0" xfId="33" applyNumberFormat="1" applyFont="1">
      <alignment/>
      <protection/>
    </xf>
    <xf numFmtId="0" fontId="2" fillId="0" borderId="15" xfId="33" applyNumberFormat="1" applyFont="1" applyBorder="1" applyAlignment="1">
      <alignment vertical="top" wrapText="1"/>
      <protection/>
    </xf>
    <xf numFmtId="0" fontId="2" fillId="0" borderId="28" xfId="33" applyNumberFormat="1" applyFont="1" applyBorder="1" applyAlignment="1">
      <alignment vertical="top" wrapText="1"/>
      <protection/>
    </xf>
    <xf numFmtId="0" fontId="2" fillId="0" borderId="29" xfId="33" applyNumberFormat="1" applyFont="1" applyFill="1" applyBorder="1" applyAlignment="1">
      <alignment horizontal="center" vertical="top" wrapText="1"/>
      <protection/>
    </xf>
    <xf numFmtId="0" fontId="2" fillId="0" borderId="30" xfId="33" applyNumberFormat="1" applyFont="1" applyBorder="1">
      <alignment/>
      <protection/>
    </xf>
    <xf numFmtId="0" fontId="2" fillId="0" borderId="31" xfId="33" applyNumberFormat="1" applyFont="1" applyBorder="1">
      <alignment/>
      <protection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Fill="1" applyBorder="1">
      <alignment/>
      <protection/>
    </xf>
    <xf numFmtId="0" fontId="2" fillId="0" borderId="0" xfId="33" applyNumberFormat="1" applyFont="1" applyBorder="1">
      <alignment/>
      <protection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3" fillId="0" borderId="0" xfId="0" applyNumberFormat="1" applyFont="1" applyAlignment="1">
      <alignment/>
    </xf>
    <xf numFmtId="0" fontId="3" fillId="0" borderId="0" xfId="33" applyNumberFormat="1" applyFont="1" applyFill="1" applyAlignment="1">
      <alignment horizontal="center"/>
      <protection/>
    </xf>
    <xf numFmtId="0" fontId="3" fillId="0" borderId="0" xfId="33" applyNumberFormat="1" applyFont="1" applyFill="1">
      <alignment/>
      <protection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7" fontId="2" fillId="0" borderId="10" xfId="59" applyNumberFormat="1" applyFont="1" applyFill="1" applyBorder="1" applyAlignment="1">
      <alignment horizontal="center"/>
    </xf>
    <xf numFmtId="0" fontId="2" fillId="0" borderId="0" xfId="33" applyNumberFormat="1" applyFont="1" applyBorder="1" applyAlignment="1">
      <alignment horizontal="left"/>
      <protection/>
    </xf>
    <xf numFmtId="0" fontId="3" fillId="0" borderId="19" xfId="33" applyNumberFormat="1" applyFont="1" applyBorder="1" applyAlignment="1">
      <alignment horizontal="center" vertical="top" wrapText="1"/>
      <protection/>
    </xf>
    <xf numFmtId="0" fontId="3" fillId="0" borderId="32" xfId="33" applyNumberFormat="1" applyFont="1" applyBorder="1" applyAlignment="1">
      <alignment horizontal="center" vertical="top" wrapText="1"/>
      <protection/>
    </xf>
    <xf numFmtId="0" fontId="2" fillId="0" borderId="33" xfId="33" applyNumberFormat="1" applyFont="1" applyBorder="1" applyAlignment="1">
      <alignment horizontal="center" vertical="top" wrapText="1"/>
      <protection/>
    </xf>
    <xf numFmtId="0" fontId="2" fillId="0" borderId="34" xfId="33" applyNumberFormat="1" applyFont="1" applyBorder="1" applyAlignment="1">
      <alignment horizontal="center" vertical="center" wrapText="1"/>
      <protection/>
    </xf>
    <xf numFmtId="0" fontId="2" fillId="0" borderId="19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/>
      <protection/>
    </xf>
    <xf numFmtId="0" fontId="3" fillId="0" borderId="10" xfId="59" applyNumberFormat="1" applyFont="1" applyBorder="1" applyAlignment="1">
      <alignment horizontal="right" vertical="top" wrapText="1"/>
    </xf>
    <xf numFmtId="0" fontId="3" fillId="0" borderId="18" xfId="59" applyNumberFormat="1" applyFont="1" applyBorder="1" applyAlignment="1">
      <alignment horizontal="right" vertical="top" wrapText="1"/>
    </xf>
    <xf numFmtId="0" fontId="3" fillId="0" borderId="10" xfId="59" applyNumberFormat="1" applyFont="1" applyBorder="1" applyAlignment="1">
      <alignment vertical="top" wrapText="1"/>
    </xf>
    <xf numFmtId="0" fontId="3" fillId="0" borderId="25" xfId="59" applyNumberFormat="1" applyFont="1" applyBorder="1" applyAlignment="1">
      <alignment vertical="top" wrapText="1"/>
    </xf>
    <xf numFmtId="0" fontId="3" fillId="0" borderId="28" xfId="59" applyNumberFormat="1" applyFont="1" applyBorder="1" applyAlignment="1">
      <alignment vertical="top" wrapText="1"/>
    </xf>
    <xf numFmtId="0" fontId="3" fillId="0" borderId="35" xfId="59" applyNumberFormat="1" applyFont="1" applyBorder="1" applyAlignment="1">
      <alignment horizontal="right" vertical="top" wrapText="1"/>
    </xf>
    <xf numFmtId="0" fontId="3" fillId="0" borderId="15" xfId="33" applyNumberFormat="1" applyFont="1" applyBorder="1" applyAlignment="1">
      <alignment horizontal="center" vertical="top" wrapText="1"/>
      <protection/>
    </xf>
    <xf numFmtId="0" fontId="2" fillId="0" borderId="0" xfId="0" applyNumberFormat="1" applyFont="1" applyAlignment="1">
      <alignment horizontal="left"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3" fillId="0" borderId="20" xfId="33" applyNumberFormat="1" applyFont="1" applyFill="1" applyBorder="1" applyAlignment="1">
      <alignment horizontal="center" vertical="center"/>
      <protection/>
    </xf>
    <xf numFmtId="0" fontId="3" fillId="0" borderId="36" xfId="33" applyNumberFormat="1" applyFont="1" applyFill="1" applyBorder="1" applyAlignment="1">
      <alignment horizontal="center" vertical="center"/>
      <protection/>
    </xf>
    <xf numFmtId="0" fontId="3" fillId="0" borderId="37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justify" vertical="center" wrapText="1"/>
      <protection/>
    </xf>
    <xf numFmtId="0" fontId="3" fillId="0" borderId="10" xfId="33" applyNumberFormat="1" applyFont="1" applyFill="1" applyBorder="1" applyAlignment="1">
      <alignment horizontal="justify" vertical="center"/>
      <protection/>
    </xf>
    <xf numFmtId="0" fontId="3" fillId="0" borderId="25" xfId="33" applyNumberFormat="1" applyFont="1" applyBorder="1" applyAlignment="1">
      <alignment vertical="center" wrapText="1"/>
      <protection/>
    </xf>
    <xf numFmtId="0" fontId="3" fillId="0" borderId="38" xfId="33" applyNumberFormat="1" applyFont="1" applyBorder="1" applyAlignment="1">
      <alignment vertical="center" wrapText="1"/>
      <protection/>
    </xf>
    <xf numFmtId="0" fontId="2" fillId="0" borderId="34" xfId="33" applyNumberFormat="1" applyFont="1" applyBorder="1" applyAlignment="1">
      <alignment horizontal="center" wrapText="1"/>
      <protection/>
    </xf>
    <xf numFmtId="0" fontId="2" fillId="0" borderId="39" xfId="0" applyNumberFormat="1" applyFont="1" applyBorder="1" applyAlignment="1">
      <alignment horizontal="center" wrapText="1"/>
    </xf>
    <xf numFmtId="0" fontId="2" fillId="0" borderId="40" xfId="0" applyNumberFormat="1" applyFont="1" applyBorder="1" applyAlignment="1">
      <alignment horizontal="center" wrapText="1"/>
    </xf>
    <xf numFmtId="0" fontId="2" fillId="0" borderId="41" xfId="33" applyNumberFormat="1" applyFont="1" applyBorder="1" applyAlignment="1">
      <alignment horizontal="center" vertical="center" wrapText="1"/>
      <protection/>
    </xf>
    <xf numFmtId="0" fontId="2" fillId="0" borderId="42" xfId="33" applyNumberFormat="1" applyFont="1" applyBorder="1" applyAlignment="1">
      <alignment horizontal="center" vertical="center" wrapText="1"/>
      <protection/>
    </xf>
    <xf numFmtId="0" fontId="2" fillId="0" borderId="43" xfId="33" applyNumberFormat="1" applyFont="1" applyBorder="1" applyAlignment="1">
      <alignment horizontal="center" vertical="center" wrapText="1"/>
      <protection/>
    </xf>
    <xf numFmtId="1" fontId="2" fillId="0" borderId="19" xfId="33" applyNumberFormat="1" applyFont="1" applyBorder="1">
      <alignment/>
      <protection/>
    </xf>
    <xf numFmtId="1" fontId="2" fillId="0" borderId="32" xfId="33" applyNumberFormat="1" applyFont="1" applyBorder="1">
      <alignment/>
      <protection/>
    </xf>
    <xf numFmtId="1" fontId="2" fillId="0" borderId="33" xfId="33" applyNumberFormat="1" applyFont="1" applyBorder="1">
      <alignment/>
      <protection/>
    </xf>
    <xf numFmtId="1" fontId="2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75" zoomScaleNormal="75" zoomScalePageLayoutView="0" workbookViewId="0" topLeftCell="A10">
      <selection activeCell="O36" sqref="O36:O42"/>
    </sheetView>
  </sheetViews>
  <sheetFormatPr defaultColWidth="8.7109375" defaultRowHeight="12.75"/>
  <cols>
    <col min="1" max="1" width="5.28125" style="5" customWidth="1"/>
    <col min="2" max="2" width="47.8515625" style="5" customWidth="1"/>
    <col min="3" max="3" width="13.57421875" style="55" customWidth="1"/>
    <col min="4" max="4" width="10.28125" style="56" bestFit="1" customWidth="1"/>
    <col min="5" max="5" width="12.7109375" style="56" bestFit="1" customWidth="1"/>
    <col min="6" max="6" width="13.8515625" style="56" bestFit="1" customWidth="1"/>
    <col min="7" max="7" width="10.57421875" style="5" bestFit="1" customWidth="1"/>
    <col min="8" max="8" width="8.140625" style="5" bestFit="1" customWidth="1"/>
    <col min="9" max="9" width="9.421875" style="5" bestFit="1" customWidth="1"/>
    <col min="10" max="10" width="7.7109375" style="5" bestFit="1" customWidth="1"/>
    <col min="11" max="11" width="10.8515625" style="5" bestFit="1" customWidth="1"/>
    <col min="12" max="12" width="9.8515625" style="5" bestFit="1" customWidth="1"/>
    <col min="13" max="13" width="8.7109375" style="5" bestFit="1" customWidth="1"/>
    <col min="14" max="14" width="9.7109375" style="5" bestFit="1" customWidth="1"/>
    <col min="15" max="15" width="10.57421875" style="5" bestFit="1" customWidth="1"/>
    <col min="16" max="16" width="10.00390625" style="5" bestFit="1" customWidth="1"/>
    <col min="17" max="17" width="9.28125" style="5" bestFit="1" customWidth="1"/>
    <col min="18" max="18" width="8.28125" style="5" bestFit="1" customWidth="1"/>
    <col min="19" max="19" width="8.7109375" style="5" customWidth="1"/>
    <col min="20" max="20" width="13.8515625" style="5" customWidth="1"/>
    <col min="21" max="22" width="8.7109375" style="5" customWidth="1"/>
    <col min="23" max="16384" width="8.7109375" style="1" customWidth="1"/>
  </cols>
  <sheetData>
    <row r="1" spans="1:6" ht="15.75">
      <c r="A1" s="81" t="s">
        <v>43</v>
      </c>
      <c r="B1" s="81"/>
      <c r="C1" s="81"/>
      <c r="D1" s="4"/>
      <c r="E1" s="4"/>
      <c r="F1" s="4"/>
    </row>
    <row r="2" spans="1:22" s="2" customFormat="1" ht="15.75">
      <c r="A2" s="82" t="s">
        <v>57</v>
      </c>
      <c r="B2" s="82"/>
      <c r="C2" s="82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11" ht="15.75">
      <c r="B3" s="8" t="s">
        <v>0</v>
      </c>
      <c r="C3" s="9">
        <v>3065.5</v>
      </c>
      <c r="D3" s="83" t="s">
        <v>1</v>
      </c>
      <c r="E3" s="83"/>
      <c r="F3" s="83"/>
      <c r="G3" s="83"/>
      <c r="H3" s="83"/>
      <c r="I3" s="83"/>
      <c r="J3" s="83"/>
      <c r="K3" s="83"/>
    </row>
    <row r="4" spans="2:16" ht="15.75">
      <c r="B4" s="8" t="s">
        <v>2</v>
      </c>
      <c r="C4" s="9">
        <v>64</v>
      </c>
      <c r="D4" s="84" t="s">
        <v>51</v>
      </c>
      <c r="E4" s="85"/>
      <c r="F4" s="85"/>
      <c r="G4" s="85"/>
      <c r="H4" s="85"/>
      <c r="I4" s="85"/>
      <c r="J4" s="85"/>
      <c r="K4" s="85"/>
      <c r="L4" s="10"/>
      <c r="M4" s="10"/>
      <c r="N4" s="10"/>
      <c r="O4" s="10"/>
      <c r="P4" s="10"/>
    </row>
    <row r="5" spans="2:11" ht="15.75">
      <c r="B5" s="8" t="s">
        <v>3</v>
      </c>
      <c r="C5" s="9">
        <v>158</v>
      </c>
      <c r="D5" s="85" t="s">
        <v>4</v>
      </c>
      <c r="E5" s="85"/>
      <c r="F5" s="85"/>
      <c r="G5" s="85"/>
      <c r="H5" s="85"/>
      <c r="I5" s="85"/>
      <c r="J5" s="85"/>
      <c r="K5" s="85"/>
    </row>
    <row r="6" spans="2:11" ht="15.75">
      <c r="B6" s="8" t="s">
        <v>5</v>
      </c>
      <c r="C6" s="9" t="s">
        <v>6</v>
      </c>
      <c r="D6" s="85" t="s">
        <v>7</v>
      </c>
      <c r="E6" s="85"/>
      <c r="F6" s="85"/>
      <c r="G6" s="85"/>
      <c r="H6" s="85"/>
      <c r="I6" s="85"/>
      <c r="J6" s="85"/>
      <c r="K6" s="85"/>
    </row>
    <row r="7" spans="2:11" ht="15.75">
      <c r="B7" s="8" t="s">
        <v>8</v>
      </c>
      <c r="C7" s="9">
        <v>1984</v>
      </c>
      <c r="D7" s="85" t="s">
        <v>9</v>
      </c>
      <c r="E7" s="85"/>
      <c r="F7" s="85"/>
      <c r="G7" s="85"/>
      <c r="H7" s="85"/>
      <c r="I7" s="85"/>
      <c r="J7" s="85"/>
      <c r="K7" s="85"/>
    </row>
    <row r="8" spans="2:11" ht="15.75">
      <c r="B8" s="8" t="s">
        <v>10</v>
      </c>
      <c r="C8" s="9">
        <v>5</v>
      </c>
      <c r="D8" s="85" t="s">
        <v>11</v>
      </c>
      <c r="E8" s="85"/>
      <c r="F8" s="85"/>
      <c r="G8" s="85"/>
      <c r="H8" s="85"/>
      <c r="I8" s="85"/>
      <c r="J8" s="85"/>
      <c r="K8" s="85"/>
    </row>
    <row r="9" spans="2:11" ht="15.75">
      <c r="B9" s="8" t="s">
        <v>12</v>
      </c>
      <c r="C9" s="9">
        <v>6</v>
      </c>
      <c r="D9" s="85" t="s">
        <v>13</v>
      </c>
      <c r="E9" s="85"/>
      <c r="F9" s="85"/>
      <c r="G9" s="85"/>
      <c r="H9" s="85"/>
      <c r="I9" s="85"/>
      <c r="J9" s="85"/>
      <c r="K9" s="85"/>
    </row>
    <row r="10" spans="2:11" ht="15.75">
      <c r="B10" s="8" t="s">
        <v>14</v>
      </c>
      <c r="C10" s="9">
        <v>740</v>
      </c>
      <c r="D10" s="85" t="s">
        <v>15</v>
      </c>
      <c r="E10" s="85"/>
      <c r="F10" s="85"/>
      <c r="G10" s="85"/>
      <c r="H10" s="85"/>
      <c r="I10" s="85"/>
      <c r="J10" s="85"/>
      <c r="K10" s="85"/>
    </row>
    <row r="11" spans="2:11" ht="15.75">
      <c r="B11" s="8" t="s">
        <v>16</v>
      </c>
      <c r="C11" s="9">
        <v>549</v>
      </c>
      <c r="D11" s="85" t="s">
        <v>50</v>
      </c>
      <c r="E11" s="85"/>
      <c r="F11" s="85"/>
      <c r="G11" s="85"/>
      <c r="H11" s="85"/>
      <c r="I11" s="85"/>
      <c r="J11" s="85"/>
      <c r="K11" s="85"/>
    </row>
    <row r="12" spans="2:11" ht="15.75">
      <c r="B12" s="8" t="s">
        <v>58</v>
      </c>
      <c r="C12" s="11">
        <v>-38038</v>
      </c>
      <c r="D12" s="78"/>
      <c r="E12" s="79"/>
      <c r="F12" s="79"/>
      <c r="G12" s="79"/>
      <c r="H12" s="79"/>
      <c r="I12" s="79"/>
      <c r="J12" s="79"/>
      <c r="K12" s="80"/>
    </row>
    <row r="13" spans="2:11" ht="15.75">
      <c r="B13" s="8" t="s">
        <v>59</v>
      </c>
      <c r="C13" s="60">
        <f>(4.1*C3*12)*0.94</f>
        <v>141773.24399999998</v>
      </c>
      <c r="D13" s="78"/>
      <c r="E13" s="79"/>
      <c r="F13" s="79"/>
      <c r="G13" s="79"/>
      <c r="H13" s="79"/>
      <c r="I13" s="79"/>
      <c r="J13" s="79"/>
      <c r="K13" s="80"/>
    </row>
    <row r="14" spans="2:11" ht="15.75">
      <c r="B14" s="8" t="s">
        <v>60</v>
      </c>
      <c r="C14" s="60">
        <v>8290</v>
      </c>
      <c r="D14" s="78"/>
      <c r="E14" s="79"/>
      <c r="F14" s="79"/>
      <c r="G14" s="79"/>
      <c r="H14" s="79"/>
      <c r="I14" s="79"/>
      <c r="J14" s="79"/>
      <c r="K14" s="80"/>
    </row>
    <row r="15" spans="2:11" ht="16.5" thickBot="1">
      <c r="B15" s="12" t="s">
        <v>61</v>
      </c>
      <c r="C15" s="60">
        <f>SUM(C12:C14)</f>
        <v>112025.24399999998</v>
      </c>
      <c r="D15" s="78"/>
      <c r="E15" s="79"/>
      <c r="F15" s="79"/>
      <c r="G15" s="79"/>
      <c r="H15" s="79"/>
      <c r="I15" s="79"/>
      <c r="J15" s="79"/>
      <c r="K15" s="80"/>
    </row>
    <row r="16" spans="1:25" s="3" customFormat="1" ht="15.75">
      <c r="A16" s="41"/>
      <c r="B16" s="86" t="s">
        <v>17</v>
      </c>
      <c r="C16" s="88" t="s">
        <v>52</v>
      </c>
      <c r="D16" s="89"/>
      <c r="E16" s="89"/>
      <c r="F16" s="90"/>
      <c r="G16" s="91" t="s">
        <v>53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65" t="s">
        <v>49</v>
      </c>
      <c r="U16" s="61"/>
      <c r="V16" s="61"/>
      <c r="W16" s="67"/>
      <c r="X16" s="67"/>
      <c r="Y16" s="67"/>
    </row>
    <row r="17" spans="2:20" ht="31.5">
      <c r="B17" s="87"/>
      <c r="C17" s="13" t="s">
        <v>44</v>
      </c>
      <c r="D17" s="14" t="s">
        <v>45</v>
      </c>
      <c r="E17" s="14" t="s">
        <v>54</v>
      </c>
      <c r="F17" s="15" t="s">
        <v>46</v>
      </c>
      <c r="G17" s="16" t="s">
        <v>47</v>
      </c>
      <c r="H17" s="17" t="s">
        <v>18</v>
      </c>
      <c r="I17" s="17" t="s">
        <v>19</v>
      </c>
      <c r="J17" s="17" t="s">
        <v>20</v>
      </c>
      <c r="K17" s="17" t="s">
        <v>21</v>
      </c>
      <c r="L17" s="17" t="s">
        <v>22</v>
      </c>
      <c r="M17" s="17" t="s">
        <v>23</v>
      </c>
      <c r="N17" s="17" t="s">
        <v>24</v>
      </c>
      <c r="O17" s="17" t="s">
        <v>25</v>
      </c>
      <c r="P17" s="17" t="s">
        <v>26</v>
      </c>
      <c r="Q17" s="17" t="s">
        <v>27</v>
      </c>
      <c r="R17" s="17" t="s">
        <v>28</v>
      </c>
      <c r="S17" s="18" t="s">
        <v>29</v>
      </c>
      <c r="T17" s="66" t="s">
        <v>30</v>
      </c>
    </row>
    <row r="18" spans="2:20" ht="31.5">
      <c r="B18" s="19" t="s">
        <v>63</v>
      </c>
      <c r="C18" s="62" t="s">
        <v>62</v>
      </c>
      <c r="D18" s="20">
        <v>3</v>
      </c>
      <c r="E18" s="20">
        <v>3000</v>
      </c>
      <c r="F18" s="21">
        <f>D18*E18</f>
        <v>9000</v>
      </c>
      <c r="G18" s="22" t="s">
        <v>31</v>
      </c>
      <c r="H18" s="23"/>
      <c r="I18" s="23"/>
      <c r="J18" s="23"/>
      <c r="K18" s="24"/>
      <c r="L18" s="24"/>
      <c r="M18" s="24"/>
      <c r="N18" s="24"/>
      <c r="O18" s="24"/>
      <c r="P18" s="24">
        <v>3334.31</v>
      </c>
      <c r="Q18" s="24"/>
      <c r="R18" s="24"/>
      <c r="S18" s="25"/>
      <c r="T18" s="94">
        <f>SUM(G18:S18)</f>
        <v>3334.31</v>
      </c>
    </row>
    <row r="19" spans="2:20" ht="18" customHeight="1">
      <c r="B19" s="20" t="s">
        <v>64</v>
      </c>
      <c r="C19" s="62" t="s">
        <v>65</v>
      </c>
      <c r="D19" s="20">
        <v>1</v>
      </c>
      <c r="E19" s="68">
        <v>30000</v>
      </c>
      <c r="F19" s="69">
        <f aca="true" t="shared" si="0" ref="F19:F25">D19*E19</f>
        <v>30000</v>
      </c>
      <c r="G19" s="26" t="s">
        <v>31</v>
      </c>
      <c r="H19" s="27"/>
      <c r="I19" s="27"/>
      <c r="J19" s="27"/>
      <c r="K19" s="28"/>
      <c r="L19" s="28"/>
      <c r="M19" s="28"/>
      <c r="N19" s="28"/>
      <c r="O19" s="28"/>
      <c r="P19" s="28"/>
      <c r="Q19" s="28"/>
      <c r="R19" s="28"/>
      <c r="S19" s="29"/>
      <c r="T19" s="94">
        <f>SUM(H19:S19)</f>
        <v>0</v>
      </c>
    </row>
    <row r="20" spans="2:20" ht="18" customHeight="1">
      <c r="B20" s="30" t="s">
        <v>66</v>
      </c>
      <c r="C20" s="62" t="s">
        <v>67</v>
      </c>
      <c r="D20" s="20">
        <v>30</v>
      </c>
      <c r="E20" s="68">
        <v>1000</v>
      </c>
      <c r="F20" s="69">
        <f t="shared" si="0"/>
        <v>30000</v>
      </c>
      <c r="G20" s="31" t="s">
        <v>31</v>
      </c>
      <c r="H20" s="32"/>
      <c r="I20" s="32"/>
      <c r="J20" s="32"/>
      <c r="L20" s="33">
        <v>85909</v>
      </c>
      <c r="M20" s="33"/>
      <c r="N20" s="33"/>
      <c r="O20" s="33"/>
      <c r="P20" s="33"/>
      <c r="Q20" s="33"/>
      <c r="R20" s="33"/>
      <c r="S20" s="34"/>
      <c r="T20" s="94">
        <f>SUM(H20:S20)</f>
        <v>85909</v>
      </c>
    </row>
    <row r="21" spans="2:20" ht="18" customHeight="1">
      <c r="B21" s="19" t="s">
        <v>68</v>
      </c>
      <c r="C21" s="62" t="s">
        <v>69</v>
      </c>
      <c r="D21" s="20"/>
      <c r="E21" s="70"/>
      <c r="F21" s="69">
        <v>18000</v>
      </c>
      <c r="G21" s="22" t="s">
        <v>31</v>
      </c>
      <c r="H21" s="23"/>
      <c r="I21" s="23"/>
      <c r="J21" s="23"/>
      <c r="K21" s="24">
        <v>15550.41</v>
      </c>
      <c r="L21" s="24"/>
      <c r="M21" s="24"/>
      <c r="N21" s="24"/>
      <c r="O21" s="24"/>
      <c r="P21" s="24"/>
      <c r="Q21" s="24"/>
      <c r="R21" s="24"/>
      <c r="S21" s="25"/>
      <c r="T21" s="94">
        <f>SUM(H21:S21)</f>
        <v>15550.41</v>
      </c>
    </row>
    <row r="22" spans="2:20" ht="18" customHeight="1">
      <c r="B22" s="35" t="s">
        <v>70</v>
      </c>
      <c r="C22" s="62" t="s">
        <v>31</v>
      </c>
      <c r="D22" s="20"/>
      <c r="E22" s="70"/>
      <c r="F22" s="69">
        <v>25000</v>
      </c>
      <c r="G22" s="22" t="s">
        <v>31</v>
      </c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4"/>
      <c r="S22" s="25"/>
      <c r="T22" s="94">
        <f>SUM(H22:S22)</f>
        <v>0</v>
      </c>
    </row>
    <row r="23" spans="2:20" ht="18" customHeight="1">
      <c r="B23" s="74" t="s">
        <v>71</v>
      </c>
      <c r="C23" s="62"/>
      <c r="D23" s="20"/>
      <c r="E23" s="70"/>
      <c r="F23" s="69">
        <f t="shared" si="0"/>
        <v>0</v>
      </c>
      <c r="G23" s="36" t="s">
        <v>31</v>
      </c>
      <c r="H23" s="23"/>
      <c r="I23" s="23"/>
      <c r="J23" s="23">
        <v>1258.04</v>
      </c>
      <c r="K23" s="24"/>
      <c r="L23" s="24"/>
      <c r="M23" s="24">
        <v>8023.11</v>
      </c>
      <c r="N23" s="24">
        <v>2288.23</v>
      </c>
      <c r="O23" s="24"/>
      <c r="P23" s="24">
        <v>2921.83</v>
      </c>
      <c r="Q23" s="24"/>
      <c r="R23" s="24"/>
      <c r="S23" s="25"/>
      <c r="T23" s="94">
        <f>SUM(H23:S23)</f>
        <v>14491.21</v>
      </c>
    </row>
    <row r="24" spans="2:20" ht="18" customHeight="1">
      <c r="B24" s="74" t="s">
        <v>73</v>
      </c>
      <c r="C24" s="63"/>
      <c r="D24" s="37"/>
      <c r="E24" s="71"/>
      <c r="F24" s="69"/>
      <c r="G24" s="36" t="s">
        <v>31</v>
      </c>
      <c r="H24" s="38"/>
      <c r="I24" s="38"/>
      <c r="J24" s="38"/>
      <c r="K24" s="39"/>
      <c r="L24" s="39"/>
      <c r="M24" s="39"/>
      <c r="N24" s="39"/>
      <c r="O24" s="39"/>
      <c r="P24" s="39"/>
      <c r="Q24" s="39"/>
      <c r="R24" s="39">
        <v>1915.83</v>
      </c>
      <c r="S24" s="40"/>
      <c r="T24" s="95">
        <f>SUM(R24:S24)</f>
        <v>1915.83</v>
      </c>
    </row>
    <row r="25" spans="2:20" ht="31.5">
      <c r="B25" s="35" t="s">
        <v>72</v>
      </c>
      <c r="C25" s="63"/>
      <c r="D25" s="37"/>
      <c r="E25" s="71"/>
      <c r="F25" s="69">
        <f t="shared" si="0"/>
        <v>0</v>
      </c>
      <c r="G25" s="36" t="s">
        <v>31</v>
      </c>
      <c r="H25" s="38"/>
      <c r="I25" s="38"/>
      <c r="J25" s="38"/>
      <c r="K25" s="39"/>
      <c r="L25" s="39"/>
      <c r="M25" s="39"/>
      <c r="N25" s="39"/>
      <c r="O25" s="39"/>
      <c r="P25" s="39"/>
      <c r="Q25" s="39"/>
      <c r="R25" s="39">
        <v>20660.34</v>
      </c>
      <c r="S25" s="40"/>
      <c r="T25" s="95">
        <f>SUM(P25:S25)</f>
        <v>20660.34</v>
      </c>
    </row>
    <row r="26" spans="1:22" s="3" customFormat="1" ht="16.5" thickBot="1">
      <c r="A26" s="41"/>
      <c r="B26" s="42" t="s">
        <v>32</v>
      </c>
      <c r="C26" s="64"/>
      <c r="D26" s="43"/>
      <c r="E26" s="72"/>
      <c r="F26" s="73">
        <f>SUM(F18:F23)</f>
        <v>112000</v>
      </c>
      <c r="G26" s="44"/>
      <c r="H26" s="45">
        <f>SUM(H19:H22)</f>
        <v>0</v>
      </c>
      <c r="I26" s="45">
        <f>SUM(I19:I22)</f>
        <v>0</v>
      </c>
      <c r="J26" s="45">
        <f>SUM(J18:J25)</f>
        <v>1258.04</v>
      </c>
      <c r="K26" s="45">
        <f>SUM(K19:K23)</f>
        <v>15550.41</v>
      </c>
      <c r="L26" s="45">
        <f>SUM(L19:L22)</f>
        <v>85909</v>
      </c>
      <c r="M26" s="45">
        <f>SUM(M18:M23)</f>
        <v>8023.11</v>
      </c>
      <c r="N26" s="45">
        <f>SUM(N18:N23)</f>
        <v>2288.23</v>
      </c>
      <c r="O26" s="45">
        <f>SUM(O18:O23)</f>
        <v>0</v>
      </c>
      <c r="P26" s="45">
        <f>SUM(P18:P25)</f>
        <v>6256.139999999999</v>
      </c>
      <c r="Q26" s="45">
        <f>SUM(Q18:Q25)</f>
        <v>0</v>
      </c>
      <c r="R26" s="45">
        <f>SUM(R18:R25)</f>
        <v>22576.17</v>
      </c>
      <c r="S26" s="46">
        <f>SUM(S19:S22)</f>
        <v>0</v>
      </c>
      <c r="T26" s="96">
        <f>SUM(T18:T25)</f>
        <v>141861.1</v>
      </c>
      <c r="U26" s="41"/>
      <c r="V26" s="41"/>
    </row>
    <row r="27" spans="2:20" ht="15.75">
      <c r="B27" s="76" t="s">
        <v>55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T27" s="41"/>
    </row>
    <row r="28" spans="2:16" ht="15.7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 ht="15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22" s="3" customFormat="1" ht="15.75">
      <c r="A30" s="48"/>
      <c r="B30" s="49" t="s">
        <v>33</v>
      </c>
      <c r="C30" s="4"/>
      <c r="D30" s="50"/>
      <c r="E30" s="50"/>
      <c r="F30" s="50"/>
      <c r="G30" s="5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s="3" customFormat="1" ht="15.75">
      <c r="A31" s="48"/>
      <c r="B31" s="49" t="s">
        <v>34</v>
      </c>
      <c r="C31" s="52" t="s">
        <v>56</v>
      </c>
      <c r="D31" s="53"/>
      <c r="E31" s="53"/>
      <c r="F31" s="5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" ht="15.75">
      <c r="A32" s="54"/>
      <c r="B32" s="54"/>
    </row>
    <row r="33" spans="1:15" ht="15.75">
      <c r="A33" s="54">
        <v>1</v>
      </c>
      <c r="B33" s="57" t="str">
        <f>B12</f>
        <v>Перевыполнение  ТР  на  01.01.2014год.</v>
      </c>
      <c r="C33" s="58">
        <f>C12</f>
        <v>-38038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5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22" s="3" customFormat="1" ht="15.75">
      <c r="A35" s="48"/>
      <c r="B35" s="48"/>
      <c r="C35" s="59" t="s">
        <v>18</v>
      </c>
      <c r="D35" s="59" t="s">
        <v>19</v>
      </c>
      <c r="E35" s="59" t="s">
        <v>20</v>
      </c>
      <c r="F35" s="59" t="s">
        <v>21</v>
      </c>
      <c r="G35" s="59" t="s">
        <v>22</v>
      </c>
      <c r="H35" s="59" t="s">
        <v>23</v>
      </c>
      <c r="I35" s="59" t="s">
        <v>41</v>
      </c>
      <c r="J35" s="59" t="s">
        <v>25</v>
      </c>
      <c r="K35" s="59" t="s">
        <v>26</v>
      </c>
      <c r="L35" s="59" t="s">
        <v>27</v>
      </c>
      <c r="M35" s="59" t="s">
        <v>28</v>
      </c>
      <c r="N35" s="59" t="s">
        <v>29</v>
      </c>
      <c r="O35" s="59" t="s">
        <v>42</v>
      </c>
      <c r="P35" s="41"/>
      <c r="Q35" s="41"/>
      <c r="R35" s="41"/>
      <c r="S35" s="41"/>
      <c r="T35" s="41"/>
      <c r="U35" s="41"/>
      <c r="V35" s="41"/>
    </row>
    <row r="36" spans="1:15" ht="15.75">
      <c r="A36" s="54">
        <v>2</v>
      </c>
      <c r="B36" s="57" t="s">
        <v>35</v>
      </c>
      <c r="C36" s="58">
        <v>11813.9</v>
      </c>
      <c r="D36" s="58">
        <v>11813.9</v>
      </c>
      <c r="E36" s="58">
        <v>11813.9</v>
      </c>
      <c r="F36" s="58">
        <v>11813.9</v>
      </c>
      <c r="G36" s="58">
        <v>11813.9</v>
      </c>
      <c r="H36" s="58">
        <v>11813.9</v>
      </c>
      <c r="I36" s="58">
        <v>11813.9</v>
      </c>
      <c r="J36" s="58">
        <v>11813.9</v>
      </c>
      <c r="K36" s="58">
        <v>11813.9</v>
      </c>
      <c r="L36" s="58">
        <v>11813.9</v>
      </c>
      <c r="M36" s="58">
        <v>11813.9</v>
      </c>
      <c r="N36" s="58">
        <v>11813.9</v>
      </c>
      <c r="O36" s="97">
        <f aca="true" t="shared" si="1" ref="O36:O41">SUM(C36:N36)</f>
        <v>141766.79999999996</v>
      </c>
    </row>
    <row r="37" spans="1:15" ht="15.75">
      <c r="A37" s="54">
        <v>3</v>
      </c>
      <c r="B37" s="54" t="s">
        <v>48</v>
      </c>
      <c r="C37" s="58">
        <v>690</v>
      </c>
      <c r="D37" s="58">
        <v>690</v>
      </c>
      <c r="E37" s="58">
        <v>690</v>
      </c>
      <c r="F37" s="58">
        <v>690</v>
      </c>
      <c r="G37" s="58">
        <v>690</v>
      </c>
      <c r="H37" s="58">
        <v>690</v>
      </c>
      <c r="I37" s="58">
        <v>733</v>
      </c>
      <c r="J37" s="58">
        <v>733</v>
      </c>
      <c r="K37" s="58">
        <v>733</v>
      </c>
      <c r="L37" s="58">
        <v>733</v>
      </c>
      <c r="M37" s="58">
        <v>733</v>
      </c>
      <c r="N37" s="58">
        <v>733</v>
      </c>
      <c r="O37" s="97">
        <f t="shared" si="1"/>
        <v>8538</v>
      </c>
    </row>
    <row r="38" spans="1:15" ht="15.75">
      <c r="A38" s="54">
        <v>4</v>
      </c>
      <c r="B38" s="57" t="s">
        <v>36</v>
      </c>
      <c r="C38" s="58">
        <f>C36*1.14</f>
        <v>13467.845999999998</v>
      </c>
      <c r="D38" s="58">
        <f>D36*0.9</f>
        <v>10632.51</v>
      </c>
      <c r="E38" s="58">
        <f>E36*0.97</f>
        <v>11459.483</v>
      </c>
      <c r="F38" s="58">
        <f>F36*1.01</f>
        <v>11932.038999999999</v>
      </c>
      <c r="G38" s="58">
        <f>G36*0.97</f>
        <v>11459.483</v>
      </c>
      <c r="H38" s="58">
        <f>H36*1</f>
        <v>11813.9</v>
      </c>
      <c r="I38" s="58">
        <f>I36*0.93</f>
        <v>10986.927</v>
      </c>
      <c r="J38" s="58">
        <f>J36*0.91</f>
        <v>10750.649</v>
      </c>
      <c r="K38" s="58">
        <f>K36*1.09</f>
        <v>12877.151</v>
      </c>
      <c r="L38" s="58">
        <f>L36*0.93</f>
        <v>10986.927</v>
      </c>
      <c r="M38" s="58">
        <f>M36*1</f>
        <v>11813.9</v>
      </c>
      <c r="N38" s="58">
        <v>17437</v>
      </c>
      <c r="O38" s="97">
        <f t="shared" si="1"/>
        <v>145617.815</v>
      </c>
    </row>
    <row r="39" spans="1:15" ht="15.75">
      <c r="A39" s="54">
        <v>5</v>
      </c>
      <c r="B39" s="57" t="s">
        <v>37</v>
      </c>
      <c r="C39" s="58">
        <f aca="true" t="shared" si="2" ref="C39:H39">C37</f>
        <v>690</v>
      </c>
      <c r="D39" s="58">
        <f t="shared" si="2"/>
        <v>690</v>
      </c>
      <c r="E39" s="58">
        <f t="shared" si="2"/>
        <v>690</v>
      </c>
      <c r="F39" s="58">
        <f t="shared" si="2"/>
        <v>690</v>
      </c>
      <c r="G39" s="58">
        <f t="shared" si="2"/>
        <v>690</v>
      </c>
      <c r="H39" s="58">
        <f t="shared" si="2"/>
        <v>690</v>
      </c>
      <c r="I39" s="58">
        <f aca="true" t="shared" si="3" ref="I39:N39">I37</f>
        <v>733</v>
      </c>
      <c r="J39" s="58">
        <f t="shared" si="3"/>
        <v>733</v>
      </c>
      <c r="K39" s="58">
        <f t="shared" si="3"/>
        <v>733</v>
      </c>
      <c r="L39" s="58">
        <f t="shared" si="3"/>
        <v>733</v>
      </c>
      <c r="M39" s="58">
        <f t="shared" si="3"/>
        <v>733</v>
      </c>
      <c r="N39" s="58">
        <f t="shared" si="3"/>
        <v>733</v>
      </c>
      <c r="O39" s="97">
        <f t="shared" si="1"/>
        <v>8538</v>
      </c>
    </row>
    <row r="40" spans="1:15" ht="15.75">
      <c r="A40" s="54">
        <v>6</v>
      </c>
      <c r="B40" s="57" t="s">
        <v>38</v>
      </c>
      <c r="C40" s="58">
        <f aca="true" t="shared" si="4" ref="C40:H40">SUM(C38:C39)</f>
        <v>14157.845999999998</v>
      </c>
      <c r="D40" s="58">
        <f t="shared" si="4"/>
        <v>11322.51</v>
      </c>
      <c r="E40" s="58">
        <f t="shared" si="4"/>
        <v>12149.483</v>
      </c>
      <c r="F40" s="58">
        <f t="shared" si="4"/>
        <v>12622.038999999999</v>
      </c>
      <c r="G40" s="58">
        <f t="shared" si="4"/>
        <v>12149.483</v>
      </c>
      <c r="H40" s="58">
        <f t="shared" si="4"/>
        <v>12503.9</v>
      </c>
      <c r="I40" s="58">
        <f aca="true" t="shared" si="5" ref="I40:N40">SUM(I38:I39)</f>
        <v>11719.927</v>
      </c>
      <c r="J40" s="58">
        <f t="shared" si="5"/>
        <v>11483.649</v>
      </c>
      <c r="K40" s="58">
        <f t="shared" si="5"/>
        <v>13610.151</v>
      </c>
      <c r="L40" s="58">
        <f t="shared" si="5"/>
        <v>11719.927</v>
      </c>
      <c r="M40" s="58">
        <f t="shared" si="5"/>
        <v>12546.9</v>
      </c>
      <c r="N40" s="58">
        <f t="shared" si="5"/>
        <v>18170</v>
      </c>
      <c r="O40" s="97">
        <f t="shared" si="1"/>
        <v>154155.815</v>
      </c>
    </row>
    <row r="41" spans="1:15" ht="15.75">
      <c r="A41" s="54">
        <v>7</v>
      </c>
      <c r="B41" s="57" t="s">
        <v>39</v>
      </c>
      <c r="C41" s="58">
        <f aca="true" t="shared" si="6" ref="C41:N41">H26</f>
        <v>0</v>
      </c>
      <c r="D41" s="58">
        <f t="shared" si="6"/>
        <v>0</v>
      </c>
      <c r="E41" s="58">
        <f t="shared" si="6"/>
        <v>1258.04</v>
      </c>
      <c r="F41" s="58">
        <f t="shared" si="6"/>
        <v>15550.41</v>
      </c>
      <c r="G41" s="58">
        <f t="shared" si="6"/>
        <v>85909</v>
      </c>
      <c r="H41" s="58">
        <f t="shared" si="6"/>
        <v>8023.11</v>
      </c>
      <c r="I41" s="58">
        <f t="shared" si="6"/>
        <v>2288.23</v>
      </c>
      <c r="J41" s="58">
        <f t="shared" si="6"/>
        <v>0</v>
      </c>
      <c r="K41" s="58">
        <f t="shared" si="6"/>
        <v>6256.139999999999</v>
      </c>
      <c r="L41" s="58">
        <f t="shared" si="6"/>
        <v>0</v>
      </c>
      <c r="M41" s="58">
        <f t="shared" si="6"/>
        <v>22576.17</v>
      </c>
      <c r="N41" s="58">
        <f t="shared" si="6"/>
        <v>0</v>
      </c>
      <c r="O41" s="97">
        <f t="shared" si="1"/>
        <v>141861.09999999998</v>
      </c>
    </row>
    <row r="42" spans="1:22" s="3" customFormat="1" ht="15.75">
      <c r="A42" s="48">
        <v>8</v>
      </c>
      <c r="B42" s="75" t="s">
        <v>40</v>
      </c>
      <c r="C42" s="59">
        <f>C33+C40-C41</f>
        <v>-23880.154000000002</v>
      </c>
      <c r="D42" s="59">
        <f aca="true" t="shared" si="7" ref="D42:N42">C42+D40-D41</f>
        <v>-12557.644000000002</v>
      </c>
      <c r="E42" s="59">
        <f t="shared" si="7"/>
        <v>-1666.2010000000018</v>
      </c>
      <c r="F42" s="59">
        <f t="shared" si="7"/>
        <v>-4594.572000000004</v>
      </c>
      <c r="G42" s="59">
        <f t="shared" si="7"/>
        <v>-78354.089</v>
      </c>
      <c r="H42" s="59">
        <f t="shared" si="7"/>
        <v>-73873.29900000001</v>
      </c>
      <c r="I42" s="59">
        <f t="shared" si="7"/>
        <v>-64441.60200000002</v>
      </c>
      <c r="J42" s="59">
        <f t="shared" si="7"/>
        <v>-52957.95300000002</v>
      </c>
      <c r="K42" s="59">
        <f t="shared" si="7"/>
        <v>-45603.942000000025</v>
      </c>
      <c r="L42" s="59">
        <f t="shared" si="7"/>
        <v>-33884.01500000003</v>
      </c>
      <c r="M42" s="59">
        <f t="shared" si="7"/>
        <v>-43913.285000000025</v>
      </c>
      <c r="N42" s="59">
        <f t="shared" si="7"/>
        <v>-25743.285000000025</v>
      </c>
      <c r="O42" s="97">
        <f>C33-O41+O40</f>
        <v>-25743.284999999974</v>
      </c>
      <c r="P42" s="41"/>
      <c r="Q42" s="41"/>
      <c r="R42" s="41"/>
      <c r="S42" s="41"/>
      <c r="T42" s="41"/>
      <c r="U42" s="41"/>
      <c r="V42" s="41"/>
    </row>
  </sheetData>
  <sheetProtection/>
  <mergeCells count="19">
    <mergeCell ref="D6:K6"/>
    <mergeCell ref="B16:B17"/>
    <mergeCell ref="D8:K8"/>
    <mergeCell ref="D9:K9"/>
    <mergeCell ref="D10:K10"/>
    <mergeCell ref="D11:K11"/>
    <mergeCell ref="D7:K7"/>
    <mergeCell ref="C16:F16"/>
    <mergeCell ref="G16:S16"/>
    <mergeCell ref="B27:P28"/>
    <mergeCell ref="D12:K12"/>
    <mergeCell ref="D13:K13"/>
    <mergeCell ref="D14:K14"/>
    <mergeCell ref="A1:C1"/>
    <mergeCell ref="A2:C2"/>
    <mergeCell ref="D3:K3"/>
    <mergeCell ref="D4:K4"/>
    <mergeCell ref="D5:K5"/>
    <mergeCell ref="D15:K15"/>
  </mergeCells>
  <printOptions horizontalCentered="1"/>
  <pageMargins left="0.7874015748031497" right="0.3937007874015748" top="0.7874015748031497" bottom="0.3937007874015748" header="0.5118110236220472" footer="0.5118110236220472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2013-01-10T11:57:52Z</cp:lastPrinted>
  <dcterms:modified xsi:type="dcterms:W3CDTF">2015-01-13T09:40:37Z</dcterms:modified>
  <cp:category/>
  <cp:version/>
  <cp:contentType/>
  <cp:contentStatus/>
</cp:coreProperties>
</file>