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Тал 10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<sst xmlns="http://schemas.openxmlformats.org/spreadsheetml/2006/main" count="88" uniqueCount="70">
  <si>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</si>
  <si>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</si>
  <si>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</si>
  <si>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</si>
  <si>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 подъезд</t>
  </si>
  <si>
    <t>Материал стен</t>
  </si>
  <si>
    <t>монолит</t>
  </si>
  <si>
    <t>Место расположения ввода ХВС , ГВС, отопления: 1 подъезд</t>
  </si>
  <si>
    <t>Год постройки</t>
  </si>
  <si>
    <t>Место расположения приборов учета отопления и ГВС: подъезд 4</t>
  </si>
  <si>
    <t>Этажность</t>
  </si>
  <si>
    <t>Количество теплоузлов – 2</t>
  </si>
  <si>
    <t>Подъезды</t>
  </si>
  <si>
    <t>Принадлежность  ТОС: нет</t>
  </si>
  <si>
    <t>Площадь придомовой территории  м2</t>
  </si>
  <si>
    <t>Обслуживает-ТУ№2 тел  43-39-16</t>
  </si>
  <si>
    <t>Площадь лестничной клетки (кв.м.)</t>
  </si>
  <si>
    <t>Площадь кровли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</si>
  <si>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</si>
  <si>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</si>
  <si>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</si>
  <si>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</si>
  <si>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</si>
  <si>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</si>
  <si>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</si>
  <si>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</si>
  <si>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</si>
  <si>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</si>
  <si>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</si>
  <si>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</si>
  <si>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</si>
  <si>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</si>
  <si>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</si>
  <si>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</si>
  <si>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 xml:space="preserve">  Ед. изм.</t>
  </si>
  <si>
    <t>Электронный счет по текущему ремонту</t>
  </si>
  <si>
    <t>дома №10 по ул. Талвира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</si>
  <si>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</si>
  <si>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</si>
  <si>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</si>
  <si>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</si>
  <si>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</si>
  <si>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</si>
  <si>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</si>
  <si>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</si>
  <si>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</si>
  <si>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</si>
  <si>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</si>
  <si>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Начислено прочих доходов</t>
  </si>
  <si>
    <t>выполнено</t>
  </si>
  <si>
    <t>Мастер участка – Кошельков Андрей Георгиевич</t>
  </si>
  <si>
    <t>Председатель совета МКД – Антонов А.В.</t>
  </si>
  <si>
    <t>Цена на ед. работ в руб</t>
  </si>
  <si>
    <t>План работ на 2014 г.</t>
  </si>
  <si>
    <t xml:space="preserve">         РЕЕСТР РАБОТ ПО ТЕКУЩЕМУ РЕМОНТУ ПО ВИДАМ РАБОТ И СТОИМОСТИ НА 2014 ГОД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</si>
  <si>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</si>
  <si>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</si>
  <si>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>Электронный паспорт финансово-хозяйственной деятельности дома №10 по ул. Талвира</t>
  </si>
  <si>
    <t>Перевыполнение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</si>
  <si>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</si>
  <si>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</si>
  <si>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</si>
  <si>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>уз</t>
  </si>
  <si>
    <t>подъезд</t>
  </si>
  <si>
    <t>2. Косметический ремонт подъезда №3</t>
  </si>
  <si>
    <t>3. Непредвиденные работы</t>
  </si>
  <si>
    <t xml:space="preserve"> Сантехнические работы:</t>
  </si>
  <si>
    <t>Герметизация МПШ</t>
  </si>
  <si>
    <t>Изготовление и установка  новых оконных рам и двойного остекления</t>
  </si>
  <si>
    <t>1. ремонт теплоузлов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</si>
</sst>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  <numFmt numFmtId="168" formatCode="_-* #,##0.000_р_._-;\-* #,##0.000_р_._-;_-* &quot;-&quot;??_р_._-;_-@_-"/>
    <numFmt numFmtId="169" formatCode="_-* #,##0.0_р_._-;\-* #,##0.0_р_._-;_-* &quot;-&quot;?_р_._-;_-@_-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33" applyFont="1" applyFill="1" applyBorder="1" applyAlignment="1">
      <alignment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3" fillId="0" borderId="11" xfId="33" applyNumberFormat="1" applyFont="1" applyBorder="1">
      <alignment/>
      <protection/>
    </xf>
    <xf numFmtId="0" fontId="3" fillId="0" borderId="0" xfId="33" applyNumberFormat="1" applyFont="1" applyBorder="1">
      <alignment/>
      <protection/>
    </xf>
    <xf numFmtId="0" fontId="2" fillId="0" borderId="12" xfId="33" applyNumberFormat="1" applyFont="1" applyBorder="1" applyAlignment="1">
      <alignment horizontal="left"/>
      <protection/>
    </xf>
    <xf numFmtId="0" fontId="2" fillId="0" borderId="11" xfId="33" applyNumberFormat="1" applyFont="1" applyFill="1" applyBorder="1" applyAlignment="1">
      <alignment/>
      <protection/>
    </xf>
    <xf numFmtId="0" fontId="2" fillId="0" borderId="0" xfId="33" applyNumberFormat="1" applyFont="1" applyFill="1" applyBorder="1" applyAlignment="1">
      <alignment/>
      <protection/>
    </xf>
    <xf numFmtId="0" fontId="3" fillId="0" borderId="11" xfId="33" applyNumberFormat="1" applyFont="1" applyFill="1" applyBorder="1" applyAlignment="1">
      <alignment vertical="center"/>
      <protection/>
    </xf>
    <xf numFmtId="0" fontId="2" fillId="0" borderId="13" xfId="33" applyNumberFormat="1" applyFont="1" applyBorder="1">
      <alignment/>
      <protection/>
    </xf>
    <xf numFmtId="0" fontId="3" fillId="0" borderId="14" xfId="33" applyNumberFormat="1" applyFont="1" applyBorder="1" applyAlignment="1">
      <alignment horizontal="center" vertical="center" wrapText="1"/>
      <protection/>
    </xf>
    <xf numFmtId="0" fontId="3" fillId="0" borderId="15" xfId="33" applyNumberFormat="1" applyFont="1" applyBorder="1" applyAlignment="1">
      <alignment horizontal="center" vertical="center" wrapText="1"/>
      <protection/>
    </xf>
    <xf numFmtId="0" fontId="3" fillId="0" borderId="16" xfId="33" applyNumberFormat="1" applyFont="1" applyBorder="1" applyAlignment="1">
      <alignment horizontal="center" vertical="center" wrapText="1"/>
      <protection/>
    </xf>
    <xf numFmtId="0" fontId="3" fillId="0" borderId="17" xfId="33" applyNumberFormat="1" applyFont="1" applyFill="1" applyBorder="1" applyAlignment="1">
      <alignment horizontal="center" vertical="center" wrapText="1"/>
      <protection/>
    </xf>
    <xf numFmtId="0" fontId="3" fillId="0" borderId="18" xfId="33" applyNumberFormat="1" applyFont="1" applyFill="1" applyBorder="1" applyAlignment="1">
      <alignment horizontal="center" vertical="center" wrapText="1"/>
      <protection/>
    </xf>
    <xf numFmtId="0" fontId="3" fillId="0" borderId="0" xfId="33" applyNumberFormat="1" applyFont="1" applyAlignment="1">
      <alignment horizontal="center" vertical="center" wrapText="1"/>
      <protection/>
    </xf>
    <xf numFmtId="0" fontId="3" fillId="0" borderId="19" xfId="33" applyNumberFormat="1" applyFont="1" applyBorder="1" applyAlignment="1">
      <alignment vertical="top" wrapText="1"/>
      <protection/>
    </xf>
    <xf numFmtId="0" fontId="3" fillId="0" borderId="20" xfId="33" applyNumberFormat="1" applyFont="1" applyBorder="1" applyAlignment="1">
      <alignment vertical="top" wrapText="1"/>
      <protection/>
    </xf>
    <xf numFmtId="0" fontId="3" fillId="0" borderId="21" xfId="33" applyNumberFormat="1" applyFont="1" applyBorder="1" applyAlignment="1">
      <alignment vertical="top" wrapText="1"/>
      <protection/>
    </xf>
    <xf numFmtId="0" fontId="3" fillId="0" borderId="22" xfId="33" applyNumberFormat="1" applyFont="1" applyFill="1" applyBorder="1">
      <alignment/>
      <protection/>
    </xf>
    <xf numFmtId="0" fontId="3" fillId="0" borderId="22" xfId="33" applyNumberFormat="1" applyFont="1" applyBorder="1">
      <alignment/>
      <protection/>
    </xf>
    <xf numFmtId="0" fontId="3" fillId="0" borderId="23" xfId="33" applyNumberFormat="1" applyFont="1" applyBorder="1">
      <alignment/>
      <protection/>
    </xf>
    <xf numFmtId="0" fontId="3" fillId="0" borderId="24" xfId="33" applyNumberFormat="1" applyFont="1" applyFill="1" applyBorder="1">
      <alignment/>
      <protection/>
    </xf>
    <xf numFmtId="0" fontId="3" fillId="0" borderId="24" xfId="33" applyNumberFormat="1" applyFont="1" applyBorder="1">
      <alignment/>
      <protection/>
    </xf>
    <xf numFmtId="0" fontId="3" fillId="0" borderId="25" xfId="33" applyNumberFormat="1" applyFont="1" applyBorder="1">
      <alignment/>
      <protection/>
    </xf>
    <xf numFmtId="0" fontId="2" fillId="0" borderId="0" xfId="33" applyNumberFormat="1" applyFont="1">
      <alignment/>
      <protection/>
    </xf>
    <xf numFmtId="0" fontId="3" fillId="0" borderId="0" xfId="33" applyNumberFormat="1" applyFont="1" applyFill="1" applyAlignment="1">
      <alignment horizontal="center"/>
      <protection/>
    </xf>
    <xf numFmtId="0" fontId="3" fillId="0" borderId="0" xfId="33" applyNumberFormat="1" applyFont="1" applyFill="1">
      <alignment/>
      <protection/>
    </xf>
    <xf numFmtId="0" fontId="2" fillId="0" borderId="0" xfId="0" applyNumberFormat="1" applyFont="1" applyAlignment="1">
      <alignment/>
    </xf>
    <xf numFmtId="0" fontId="2" fillId="0" borderId="0" xfId="33" applyNumberFormat="1" applyFont="1" applyFill="1" applyAlignment="1">
      <alignment horizontal="center"/>
      <protection/>
    </xf>
    <xf numFmtId="0" fontId="2" fillId="0" borderId="0" xfId="33" applyNumberFormat="1" applyFont="1" applyFill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2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0" xfId="0" applyNumberFormat="1" applyFont="1" applyBorder="1" applyAlignment="1">
      <alignment/>
    </xf>
    <xf numFmtId="0" fontId="3" fillId="0" borderId="20" xfId="0" applyNumberFormat="1" applyFont="1" applyBorder="1" applyAlignment="1">
      <alignment horizontal="right"/>
    </xf>
    <xf numFmtId="0" fontId="3" fillId="0" borderId="12" xfId="33" applyNumberFormat="1" applyFont="1" applyBorder="1" applyAlignment="1">
      <alignment horizontal="center" vertical="top" wrapText="1"/>
      <protection/>
    </xf>
    <xf numFmtId="0" fontId="3" fillId="0" borderId="26" xfId="33" applyNumberFormat="1" applyFont="1" applyBorder="1" applyAlignment="1">
      <alignment horizontal="center" vertical="top" wrapText="1"/>
      <protection/>
    </xf>
    <xf numFmtId="0" fontId="2" fillId="0" borderId="27" xfId="33" applyNumberFormat="1" applyFont="1" applyFill="1" applyBorder="1" applyAlignment="1">
      <alignment horizontal="center"/>
      <protection/>
    </xf>
    <xf numFmtId="0" fontId="2" fillId="0" borderId="20" xfId="33" applyNumberFormat="1" applyFont="1" applyFill="1" applyBorder="1" applyAlignment="1">
      <alignment horizontal="center"/>
      <protection/>
    </xf>
    <xf numFmtId="0" fontId="2" fillId="0" borderId="20" xfId="59" applyNumberFormat="1" applyFont="1" applyFill="1" applyBorder="1" applyAlignment="1">
      <alignment horizontal="center"/>
    </xf>
    <xf numFmtId="0" fontId="3" fillId="0" borderId="20" xfId="59" applyNumberFormat="1" applyFont="1" applyBorder="1" applyAlignment="1">
      <alignment horizontal="right" vertical="top" wrapText="1"/>
    </xf>
    <xf numFmtId="0" fontId="3" fillId="0" borderId="21" xfId="59" applyNumberFormat="1" applyFont="1" applyBorder="1" applyAlignment="1">
      <alignment horizontal="right" vertical="top" wrapText="1"/>
    </xf>
    <xf numFmtId="2" fontId="2" fillId="0" borderId="20" xfId="59" applyNumberFormat="1" applyFont="1" applyFill="1" applyBorder="1" applyAlignment="1">
      <alignment horizontal="center"/>
    </xf>
    <xf numFmtId="2" fontId="2" fillId="0" borderId="28" xfId="59" applyNumberFormat="1" applyFont="1" applyFill="1" applyBorder="1" applyAlignment="1">
      <alignment horizontal="center"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Fill="1" applyAlignment="1">
      <alignment horizontal="center" vertical="center" wrapText="1"/>
      <protection/>
    </xf>
    <xf numFmtId="0" fontId="2" fillId="0" borderId="0" xfId="33" applyFont="1" applyFill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3" fillId="0" borderId="29" xfId="33" applyNumberFormat="1" applyFont="1" applyBorder="1" applyAlignment="1">
      <alignment horizontal="center" vertical="top" wrapText="1"/>
      <protection/>
    </xf>
    <xf numFmtId="0" fontId="3" fillId="0" borderId="30" xfId="33" applyNumberFormat="1" applyFont="1" applyBorder="1" applyAlignment="1">
      <alignment vertical="top" wrapText="1"/>
      <protection/>
    </xf>
    <xf numFmtId="0" fontId="3" fillId="0" borderId="31" xfId="59" applyNumberFormat="1" applyFont="1" applyBorder="1" applyAlignment="1">
      <alignment horizontal="right" vertical="top" wrapText="1"/>
    </xf>
    <xf numFmtId="0" fontId="3" fillId="0" borderId="31" xfId="33" applyNumberFormat="1" applyFont="1" applyBorder="1" applyAlignment="1">
      <alignment vertical="top" wrapText="1"/>
      <protection/>
    </xf>
    <xf numFmtId="0" fontId="3" fillId="0" borderId="32" xfId="33" applyNumberFormat="1" applyFont="1" applyBorder="1" applyAlignment="1">
      <alignment vertical="top" wrapText="1"/>
      <protection/>
    </xf>
    <xf numFmtId="0" fontId="3" fillId="0" borderId="33" xfId="33" applyNumberFormat="1" applyFont="1" applyFill="1" applyBorder="1" applyAlignment="1">
      <alignment horizontal="center" vertical="top" wrapText="1"/>
      <protection/>
    </xf>
    <xf numFmtId="0" fontId="3" fillId="0" borderId="34" xfId="33" applyNumberFormat="1" applyFont="1" applyFill="1" applyBorder="1" applyAlignment="1">
      <alignment horizontal="center" vertical="top" wrapText="1"/>
      <protection/>
    </xf>
    <xf numFmtId="0" fontId="3" fillId="0" borderId="35" xfId="59" applyNumberFormat="1" applyFont="1" applyBorder="1" applyAlignment="1">
      <alignment horizontal="right" vertical="top" wrapText="1"/>
    </xf>
    <xf numFmtId="0" fontId="3" fillId="0" borderId="36" xfId="33" applyNumberFormat="1" applyFont="1" applyFill="1" applyBorder="1" applyAlignment="1">
      <alignment horizontal="center" vertical="center" wrapText="1"/>
      <protection/>
    </xf>
    <xf numFmtId="0" fontId="3" fillId="0" borderId="37" xfId="33" applyNumberFormat="1" applyFont="1" applyBorder="1" applyAlignment="1">
      <alignment vertical="top" wrapText="1"/>
      <protection/>
    </xf>
    <xf numFmtId="0" fontId="2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0" fontId="2" fillId="0" borderId="38" xfId="33" applyNumberFormat="1" applyFont="1" applyBorder="1" applyAlignment="1">
      <alignment vertical="top" wrapText="1"/>
      <protection/>
    </xf>
    <xf numFmtId="0" fontId="2" fillId="0" borderId="39" xfId="33" applyNumberFormat="1" applyFont="1" applyBorder="1" applyAlignment="1">
      <alignment horizontal="center" vertical="top" wrapText="1"/>
      <protection/>
    </xf>
    <xf numFmtId="0" fontId="3" fillId="0" borderId="40" xfId="59" applyNumberFormat="1" applyFont="1" applyBorder="1" applyAlignment="1">
      <alignment horizontal="right" vertical="top" wrapText="1"/>
    </xf>
    <xf numFmtId="0" fontId="3" fillId="0" borderId="41" xfId="59" applyNumberFormat="1" applyFont="1" applyBorder="1" applyAlignment="1">
      <alignment horizontal="right" vertical="top" wrapText="1"/>
    </xf>
    <xf numFmtId="0" fontId="2" fillId="0" borderId="38" xfId="33" applyNumberFormat="1" applyFont="1" applyFill="1" applyBorder="1" applyAlignment="1">
      <alignment horizontal="center" vertical="top" wrapText="1"/>
      <protection/>
    </xf>
    <xf numFmtId="0" fontId="2" fillId="0" borderId="42" xfId="33" applyNumberFormat="1" applyFont="1" applyBorder="1">
      <alignment/>
      <protection/>
    </xf>
    <xf numFmtId="0" fontId="2" fillId="0" borderId="43" xfId="33" applyNumberFormat="1" applyFont="1" applyBorder="1">
      <alignment/>
      <protection/>
    </xf>
    <xf numFmtId="0" fontId="2" fillId="0" borderId="44" xfId="33" applyNumberFormat="1" applyFont="1" applyBorder="1" applyAlignment="1">
      <alignment horizontal="center" vertical="center" wrapText="1"/>
      <protection/>
    </xf>
    <xf numFmtId="0" fontId="2" fillId="0" borderId="45" xfId="33" applyNumberFormat="1" applyFont="1" applyFill="1" applyBorder="1" applyAlignment="1">
      <alignment horizontal="center" vertical="center" wrapText="1"/>
      <protection/>
    </xf>
    <xf numFmtId="0" fontId="2" fillId="0" borderId="20" xfId="0" applyNumberFormat="1" applyFont="1" applyBorder="1" applyAlignment="1">
      <alignment horizontal="left"/>
    </xf>
    <xf numFmtId="0" fontId="3" fillId="0" borderId="19" xfId="33" applyNumberFormat="1" applyFont="1" applyBorder="1" applyAlignment="1">
      <alignment horizontal="left" vertical="top" wrapText="1"/>
      <protection/>
    </xf>
    <xf numFmtId="0" fontId="3" fillId="0" borderId="29" xfId="33" applyNumberFormat="1" applyFont="1" applyBorder="1" applyAlignment="1">
      <alignment horizontal="left" vertical="top" wrapText="1"/>
      <protection/>
    </xf>
    <xf numFmtId="0" fontId="3" fillId="0" borderId="29" xfId="33" applyNumberFormat="1" applyFont="1" applyBorder="1" applyAlignment="1">
      <alignment horizontal="left" vertical="center" wrapText="1"/>
      <protection/>
    </xf>
    <xf numFmtId="1" fontId="2" fillId="0" borderId="20" xfId="0" applyNumberFormat="1" applyFont="1" applyBorder="1" applyAlignment="1">
      <alignment/>
    </xf>
    <xf numFmtId="1" fontId="2" fillId="0" borderId="45" xfId="33" applyNumberFormat="1" applyFont="1" applyBorder="1">
      <alignment/>
      <protection/>
    </xf>
    <xf numFmtId="1" fontId="2" fillId="0" borderId="46" xfId="33" applyNumberFormat="1" applyFont="1" applyBorder="1">
      <alignment/>
      <protection/>
    </xf>
    <xf numFmtId="1" fontId="2" fillId="0" borderId="47" xfId="33" applyNumberFormat="1" applyFont="1" applyBorder="1">
      <alignment/>
      <protection/>
    </xf>
    <xf numFmtId="0" fontId="5" fillId="0" borderId="48" xfId="33" applyNumberFormat="1" applyFont="1" applyBorder="1" applyAlignment="1">
      <alignment horizontal="center" vertical="center" wrapText="1"/>
      <protection/>
    </xf>
    <xf numFmtId="0" fontId="5" fillId="0" borderId="49" xfId="33" applyNumberFormat="1" applyFont="1" applyBorder="1" applyAlignment="1">
      <alignment horizontal="center" vertical="center" wrapText="1"/>
      <protection/>
    </xf>
    <xf numFmtId="0" fontId="3" fillId="0" borderId="31" xfId="33" applyNumberFormat="1" applyFont="1" applyFill="1" applyBorder="1" applyAlignment="1">
      <alignment horizontal="left" vertical="center"/>
      <protection/>
    </xf>
    <xf numFmtId="0" fontId="3" fillId="0" borderId="50" xfId="33" applyNumberFormat="1" applyFont="1" applyFill="1" applyBorder="1" applyAlignment="1">
      <alignment horizontal="left" vertical="center"/>
      <protection/>
    </xf>
    <xf numFmtId="0" fontId="3" fillId="0" borderId="51" xfId="33" applyNumberFormat="1" applyFont="1" applyBorder="1" applyAlignment="1">
      <alignment vertical="center" wrapText="1"/>
      <protection/>
    </xf>
    <xf numFmtId="0" fontId="3" fillId="0" borderId="52" xfId="33" applyNumberFormat="1" applyFont="1" applyBorder="1" applyAlignment="1">
      <alignment vertical="center" wrapText="1"/>
      <protection/>
    </xf>
    <xf numFmtId="0" fontId="3" fillId="0" borderId="28" xfId="33" applyNumberFormat="1" applyFont="1" applyFill="1" applyBorder="1" applyAlignment="1">
      <alignment horizontal="center" vertical="center"/>
      <protection/>
    </xf>
    <xf numFmtId="0" fontId="3" fillId="0" borderId="30" xfId="33" applyNumberFormat="1" applyFont="1" applyFill="1" applyBorder="1" applyAlignment="1">
      <alignment horizontal="center" vertical="center"/>
      <protection/>
    </xf>
    <xf numFmtId="0" fontId="3" fillId="0" borderId="32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3" fillId="0" borderId="20" xfId="33" applyNumberFormat="1" applyFont="1" applyFill="1" applyBorder="1" applyAlignment="1">
      <alignment horizontal="center" vertical="center"/>
      <protection/>
    </xf>
    <xf numFmtId="0" fontId="3" fillId="0" borderId="31" xfId="33" applyNumberFormat="1" applyFont="1" applyFill="1" applyBorder="1" applyAlignment="1">
      <alignment horizontal="center" vertical="center"/>
      <protection/>
    </xf>
    <xf numFmtId="0" fontId="2" fillId="32" borderId="39" xfId="33" applyNumberFormat="1" applyFont="1" applyFill="1" applyBorder="1" applyAlignment="1">
      <alignment horizontal="center" vertical="center" wrapText="1"/>
      <protection/>
    </xf>
    <xf numFmtId="0" fontId="2" fillId="32" borderId="40" xfId="0" applyNumberFormat="1" applyFont="1" applyFill="1" applyBorder="1" applyAlignment="1">
      <alignment horizontal="center" vertical="center" wrapText="1"/>
    </xf>
    <xf numFmtId="0" fontId="2" fillId="32" borderId="41" xfId="0" applyNumberFormat="1" applyFont="1" applyFill="1" applyBorder="1" applyAlignment="1">
      <alignment horizontal="center" vertical="center" wrapText="1"/>
    </xf>
    <xf numFmtId="0" fontId="3" fillId="0" borderId="27" xfId="33" applyNumberFormat="1" applyFont="1" applyFill="1" applyBorder="1" applyAlignment="1">
      <alignment horizontal="center"/>
      <protection/>
    </xf>
    <xf numFmtId="0" fontId="3" fillId="0" borderId="53" xfId="33" applyNumberFormat="1" applyFont="1" applyFill="1" applyBorder="1" applyAlignment="1">
      <alignment horizontal="center"/>
      <protection/>
    </xf>
    <xf numFmtId="0" fontId="3" fillId="0" borderId="20" xfId="33" applyNumberFormat="1" applyFont="1" applyFill="1" applyBorder="1" applyAlignment="1">
      <alignment horizontal="left" vertical="center"/>
      <protection/>
    </xf>
    <xf numFmtId="0" fontId="3" fillId="0" borderId="20" xfId="33" applyNumberFormat="1" applyFont="1" applyFill="1" applyBorder="1" applyAlignment="1">
      <alignment/>
      <protection/>
    </xf>
    <xf numFmtId="0" fontId="3" fillId="0" borderId="31" xfId="33" applyNumberFormat="1" applyFont="1" applyFill="1" applyBorder="1" applyAlignment="1">
      <alignment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3" fillId="0" borderId="0" xfId="0" applyNumberFormat="1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="75" zoomScaleNormal="75" zoomScalePageLayoutView="0" workbookViewId="0" topLeftCell="A15">
      <selection activeCell="B18" sqref="B18"/>
    </sheetView>
  </sheetViews>
  <sheetFormatPr defaultColWidth="8.7109375" defaultRowHeight="12.75"/>
  <cols>
    <col min="1" max="1" width="2.421875" style="6" bestFit="1" customWidth="1"/>
    <col min="2" max="2" width="48.421875" style="6" customWidth="1"/>
    <col min="3" max="3" width="12.7109375" style="31" customWidth="1"/>
    <col min="4" max="4" width="10.421875" style="32" bestFit="1" customWidth="1"/>
    <col min="5" max="5" width="13.00390625" style="32" bestFit="1" customWidth="1"/>
    <col min="6" max="6" width="11.140625" style="32" customWidth="1"/>
    <col min="7" max="7" width="10.00390625" style="6" bestFit="1" customWidth="1"/>
    <col min="8" max="8" width="8.8515625" style="6" bestFit="1" customWidth="1"/>
    <col min="9" max="9" width="9.421875" style="6" bestFit="1" customWidth="1"/>
    <col min="10" max="10" width="8.8515625" style="6" bestFit="1" customWidth="1"/>
    <col min="11" max="11" width="10.8515625" style="6" bestFit="1" customWidth="1"/>
    <col min="12" max="12" width="9.8515625" style="6" bestFit="1" customWidth="1"/>
    <col min="13" max="13" width="8.8515625" style="6" bestFit="1" customWidth="1"/>
    <col min="14" max="14" width="9.7109375" style="6" bestFit="1" customWidth="1"/>
    <col min="15" max="15" width="8.8515625" style="6" bestFit="1" customWidth="1"/>
    <col min="16" max="16" width="10.00390625" style="6" bestFit="1" customWidth="1"/>
    <col min="17" max="17" width="9.28125" style="6" bestFit="1" customWidth="1"/>
    <col min="18" max="18" width="10.7109375" style="6" customWidth="1"/>
    <col min="19" max="19" width="9.140625" style="6" bestFit="1" customWidth="1"/>
    <col min="20" max="20" width="13.00390625" style="6" customWidth="1"/>
    <col min="21" max="24" width="8.7109375" style="6" customWidth="1"/>
    <col min="25" max="16384" width="8.7109375" style="1" customWidth="1"/>
  </cols>
  <sheetData>
    <row r="1" spans="1:24" s="2" customFormat="1" ht="16.5" thickBot="1">
      <c r="A1" s="106" t="s">
        <v>57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 ht="15.75">
      <c r="A2" s="6"/>
      <c r="B2" s="7" t="s">
        <v>0</v>
      </c>
      <c r="C2" s="44">
        <v>2799</v>
      </c>
      <c r="D2" s="101" t="s">
        <v>1</v>
      </c>
      <c r="E2" s="101"/>
      <c r="F2" s="101"/>
      <c r="G2" s="101"/>
      <c r="H2" s="101"/>
      <c r="I2" s="101"/>
      <c r="J2" s="102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0" s="2" customFormat="1" ht="15.75">
      <c r="A3" s="6"/>
      <c r="B3" s="10" t="s">
        <v>2</v>
      </c>
      <c r="C3" s="45">
        <v>40</v>
      </c>
      <c r="D3" s="103" t="s">
        <v>51</v>
      </c>
      <c r="E3" s="103"/>
      <c r="F3" s="103"/>
      <c r="G3" s="103"/>
      <c r="H3" s="103"/>
      <c r="I3" s="103"/>
      <c r="J3" s="87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3"/>
      <c r="Z3" s="3"/>
      <c r="AA3" s="3"/>
      <c r="AB3" s="3"/>
      <c r="AC3" s="3"/>
      <c r="AD3" s="3"/>
    </row>
    <row r="4" spans="1:24" s="2" customFormat="1" ht="15.75">
      <c r="A4" s="6"/>
      <c r="B4" s="10" t="s">
        <v>3</v>
      </c>
      <c r="C4" s="45">
        <v>116</v>
      </c>
      <c r="D4" s="104" t="s">
        <v>4</v>
      </c>
      <c r="E4" s="104"/>
      <c r="F4" s="104"/>
      <c r="G4" s="104"/>
      <c r="H4" s="104"/>
      <c r="I4" s="104"/>
      <c r="J4" s="105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2" customFormat="1" ht="15.75">
      <c r="A5" s="6"/>
      <c r="B5" s="10" t="s">
        <v>5</v>
      </c>
      <c r="C5" s="45" t="s">
        <v>6</v>
      </c>
      <c r="D5" s="104" t="s">
        <v>7</v>
      </c>
      <c r="E5" s="104"/>
      <c r="F5" s="104"/>
      <c r="G5" s="104"/>
      <c r="H5" s="104"/>
      <c r="I5" s="104"/>
      <c r="J5" s="105"/>
      <c r="K5" s="8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2" customFormat="1" ht="15.75">
      <c r="A6" s="6"/>
      <c r="B6" s="10" t="s">
        <v>8</v>
      </c>
      <c r="C6" s="45">
        <v>1991</v>
      </c>
      <c r="D6" s="104" t="s">
        <v>9</v>
      </c>
      <c r="E6" s="104"/>
      <c r="F6" s="104"/>
      <c r="G6" s="104"/>
      <c r="H6" s="104"/>
      <c r="I6" s="104"/>
      <c r="J6" s="105"/>
      <c r="K6" s="8"/>
      <c r="L6" s="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15.75">
      <c r="A7" s="6"/>
      <c r="B7" s="10" t="s">
        <v>10</v>
      </c>
      <c r="C7" s="45">
        <v>5</v>
      </c>
      <c r="D7" s="104" t="s">
        <v>11</v>
      </c>
      <c r="E7" s="104"/>
      <c r="F7" s="104"/>
      <c r="G7" s="104"/>
      <c r="H7" s="104"/>
      <c r="I7" s="104"/>
      <c r="J7" s="105"/>
      <c r="K7" s="8"/>
      <c r="L7" s="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2" customFormat="1" ht="15.75">
      <c r="A8" s="6"/>
      <c r="B8" s="10" t="s">
        <v>12</v>
      </c>
      <c r="C8" s="45">
        <v>4</v>
      </c>
      <c r="D8" s="103" t="s">
        <v>13</v>
      </c>
      <c r="E8" s="103"/>
      <c r="F8" s="103"/>
      <c r="G8" s="103"/>
      <c r="H8" s="103"/>
      <c r="I8" s="103"/>
      <c r="J8" s="87"/>
      <c r="K8" s="8"/>
      <c r="L8" s="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2" customFormat="1" ht="15.75">
      <c r="A9" s="6"/>
      <c r="B9" s="10" t="s">
        <v>14</v>
      </c>
      <c r="C9" s="45">
        <v>1118.7</v>
      </c>
      <c r="D9" s="103" t="s">
        <v>15</v>
      </c>
      <c r="E9" s="103"/>
      <c r="F9" s="103"/>
      <c r="G9" s="103"/>
      <c r="H9" s="103"/>
      <c r="I9" s="103"/>
      <c r="J9" s="87"/>
      <c r="K9" s="8"/>
      <c r="L9" s="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2" customFormat="1" ht="15.75">
      <c r="A10" s="6"/>
      <c r="B10" s="10" t="s">
        <v>16</v>
      </c>
      <c r="C10" s="45">
        <v>224</v>
      </c>
      <c r="D10" s="87" t="s">
        <v>50</v>
      </c>
      <c r="E10" s="88"/>
      <c r="F10" s="88"/>
      <c r="G10" s="88"/>
      <c r="H10" s="88"/>
      <c r="I10" s="88"/>
      <c r="J10" s="88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2" customFormat="1" ht="15.75">
      <c r="A11" s="6"/>
      <c r="B11" s="10" t="s">
        <v>17</v>
      </c>
      <c r="C11" s="45">
        <v>805</v>
      </c>
      <c r="D11" s="96"/>
      <c r="E11" s="96"/>
      <c r="F11" s="96"/>
      <c r="G11" s="96"/>
      <c r="H11" s="96"/>
      <c r="I11" s="96"/>
      <c r="J11" s="9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2" customFormat="1" ht="15.75">
      <c r="A12" s="6"/>
      <c r="B12" s="10" t="s">
        <v>58</v>
      </c>
      <c r="C12" s="46">
        <v>-33990</v>
      </c>
      <c r="D12" s="96"/>
      <c r="E12" s="96"/>
      <c r="F12" s="96"/>
      <c r="G12" s="96"/>
      <c r="H12" s="96"/>
      <c r="I12" s="96"/>
      <c r="J12" s="97"/>
      <c r="K12" s="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2" customFormat="1" ht="15.75">
      <c r="A13" s="6"/>
      <c r="B13" s="10" t="s">
        <v>59</v>
      </c>
      <c r="C13" s="49">
        <f>(C2*2.8*12)*0.94</f>
        <v>88403.616</v>
      </c>
      <c r="D13" s="96"/>
      <c r="E13" s="96"/>
      <c r="F13" s="96"/>
      <c r="G13" s="96"/>
      <c r="H13" s="96"/>
      <c r="I13" s="96"/>
      <c r="J13" s="97"/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2" customFormat="1" ht="15.75">
      <c r="A14" s="6"/>
      <c r="B14" s="10" t="s">
        <v>60</v>
      </c>
      <c r="C14" s="49">
        <v>5752</v>
      </c>
      <c r="D14" s="96"/>
      <c r="E14" s="96"/>
      <c r="F14" s="96"/>
      <c r="G14" s="96"/>
      <c r="H14" s="96"/>
      <c r="I14" s="96"/>
      <c r="J14" s="97"/>
      <c r="K14" s="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2" customFormat="1" ht="16.5" thickBot="1">
      <c r="A15" s="6"/>
      <c r="B15" s="14" t="s">
        <v>61</v>
      </c>
      <c r="C15" s="50">
        <f>SUM(C12:C14)</f>
        <v>60165.615999999995</v>
      </c>
      <c r="D15" s="91"/>
      <c r="E15" s="91"/>
      <c r="F15" s="91"/>
      <c r="G15" s="92"/>
      <c r="H15" s="92"/>
      <c r="I15" s="92"/>
      <c r="J15" s="93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5" s="55" customFormat="1" ht="16.5" thickBot="1">
      <c r="A16" s="51"/>
      <c r="B16" s="89" t="s">
        <v>18</v>
      </c>
      <c r="C16" s="98" t="s">
        <v>53</v>
      </c>
      <c r="D16" s="99"/>
      <c r="E16" s="99"/>
      <c r="F16" s="100"/>
      <c r="G16" s="85" t="s">
        <v>54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75" t="s">
        <v>49</v>
      </c>
      <c r="U16" s="52"/>
      <c r="V16" s="52"/>
      <c r="W16" s="52"/>
      <c r="X16" s="53"/>
      <c r="Y16" s="54"/>
    </row>
    <row r="17" spans="1:24" s="5" customFormat="1" ht="31.5">
      <c r="A17" s="20"/>
      <c r="B17" s="90"/>
      <c r="C17" s="15" t="s">
        <v>45</v>
      </c>
      <c r="D17" s="16" t="s">
        <v>46</v>
      </c>
      <c r="E17" s="16" t="s">
        <v>52</v>
      </c>
      <c r="F17" s="17" t="s">
        <v>47</v>
      </c>
      <c r="G17" s="64" t="s">
        <v>34</v>
      </c>
      <c r="H17" s="18" t="s">
        <v>19</v>
      </c>
      <c r="I17" s="18" t="s">
        <v>20</v>
      </c>
      <c r="J17" s="18" t="s">
        <v>21</v>
      </c>
      <c r="K17" s="18" t="s">
        <v>22</v>
      </c>
      <c r="L17" s="18" t="s">
        <v>23</v>
      </c>
      <c r="M17" s="18" t="s">
        <v>24</v>
      </c>
      <c r="N17" s="18" t="s">
        <v>25</v>
      </c>
      <c r="O17" s="18" t="s">
        <v>26</v>
      </c>
      <c r="P17" s="18" t="s">
        <v>27</v>
      </c>
      <c r="Q17" s="18" t="s">
        <v>28</v>
      </c>
      <c r="R17" s="18" t="s">
        <v>29</v>
      </c>
      <c r="S17" s="19" t="s">
        <v>30</v>
      </c>
      <c r="T17" s="76" t="s">
        <v>31</v>
      </c>
      <c r="U17" s="20"/>
      <c r="V17" s="20"/>
      <c r="W17" s="20"/>
      <c r="X17" s="20"/>
    </row>
    <row r="18" spans="1:24" s="2" customFormat="1" ht="16.5" customHeight="1">
      <c r="A18" s="6"/>
      <c r="B18" s="21" t="s">
        <v>69</v>
      </c>
      <c r="C18" s="42" t="s">
        <v>62</v>
      </c>
      <c r="D18" s="47">
        <v>2</v>
      </c>
      <c r="E18" s="47">
        <v>3000</v>
      </c>
      <c r="F18" s="48">
        <f>D18*E18</f>
        <v>6000</v>
      </c>
      <c r="G18" s="61" t="s">
        <v>32</v>
      </c>
      <c r="H18" s="24"/>
      <c r="I18" s="24"/>
      <c r="J18" s="24"/>
      <c r="K18" s="25"/>
      <c r="L18" s="25"/>
      <c r="M18" s="25"/>
      <c r="N18" s="25"/>
      <c r="O18" s="25">
        <v>3839.8</v>
      </c>
      <c r="P18" s="25"/>
      <c r="Q18" s="25"/>
      <c r="R18" s="25"/>
      <c r="S18" s="26"/>
      <c r="T18" s="82">
        <f>SUM(H18:S18)</f>
        <v>3839.8</v>
      </c>
      <c r="U18" s="6"/>
      <c r="V18" s="6"/>
      <c r="W18" s="6"/>
      <c r="X18" s="6"/>
    </row>
    <row r="19" spans="1:24" s="2" customFormat="1" ht="16.5" customHeight="1">
      <c r="A19" s="6"/>
      <c r="B19" s="21" t="s">
        <v>64</v>
      </c>
      <c r="C19" s="42" t="s">
        <v>63</v>
      </c>
      <c r="D19" s="47">
        <v>1</v>
      </c>
      <c r="E19" s="47">
        <v>30000</v>
      </c>
      <c r="F19" s="63">
        <f>D19*E19</f>
        <v>30000</v>
      </c>
      <c r="G19" s="61" t="s">
        <v>32</v>
      </c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>
        <v>40202.44</v>
      </c>
      <c r="S19" s="26"/>
      <c r="T19" s="82">
        <f>SUM(H19:S19)</f>
        <v>40202.44</v>
      </c>
      <c r="U19" s="6"/>
      <c r="V19" s="6"/>
      <c r="W19" s="6"/>
      <c r="X19" s="6"/>
    </row>
    <row r="20" spans="1:24" s="2" customFormat="1" ht="16.5" customHeight="1">
      <c r="A20" s="6"/>
      <c r="B20" s="21" t="s">
        <v>65</v>
      </c>
      <c r="C20" s="42"/>
      <c r="D20" s="47"/>
      <c r="E20" s="58"/>
      <c r="F20" s="48">
        <v>24000</v>
      </c>
      <c r="G20" s="61" t="s">
        <v>32</v>
      </c>
      <c r="H20" s="24"/>
      <c r="I20" s="24"/>
      <c r="J20" s="24"/>
      <c r="K20" s="25"/>
      <c r="L20" s="25"/>
      <c r="M20" s="25"/>
      <c r="N20" s="25"/>
      <c r="O20" s="25"/>
      <c r="P20" s="25"/>
      <c r="Q20" s="25"/>
      <c r="R20" s="25"/>
      <c r="S20" s="26"/>
      <c r="T20" s="82">
        <f>SUM(R20:S20)</f>
        <v>0</v>
      </c>
      <c r="U20" s="6"/>
      <c r="V20" s="6"/>
      <c r="W20" s="6"/>
      <c r="X20" s="6"/>
    </row>
    <row r="21" spans="1:24" s="2" customFormat="1" ht="16.5" customHeight="1">
      <c r="A21" s="6"/>
      <c r="B21" s="78" t="s">
        <v>66</v>
      </c>
      <c r="C21" s="42"/>
      <c r="D21" s="22"/>
      <c r="E21" s="59"/>
      <c r="F21" s="23"/>
      <c r="G21" s="61" t="s">
        <v>32</v>
      </c>
      <c r="H21" s="24"/>
      <c r="I21" s="24">
        <f>885.54+953.09</f>
        <v>1838.63</v>
      </c>
      <c r="J21" s="24"/>
      <c r="K21" s="25"/>
      <c r="L21" s="25"/>
      <c r="M21" s="25"/>
      <c r="N21" s="25"/>
      <c r="O21" s="25"/>
      <c r="P21" s="25"/>
      <c r="Q21" s="25"/>
      <c r="R21" s="25"/>
      <c r="S21" s="26"/>
      <c r="T21" s="82">
        <f>SUM(H21:S21)</f>
        <v>1838.63</v>
      </c>
      <c r="U21" s="6"/>
      <c r="V21" s="6"/>
      <c r="W21" s="6"/>
      <c r="X21" s="6"/>
    </row>
    <row r="22" spans="1:24" s="2" customFormat="1" ht="16.5" customHeight="1">
      <c r="A22" s="6"/>
      <c r="B22" s="79" t="s">
        <v>67</v>
      </c>
      <c r="C22" s="43"/>
      <c r="D22" s="57"/>
      <c r="E22" s="60"/>
      <c r="F22" s="23"/>
      <c r="G22" s="61" t="s">
        <v>32</v>
      </c>
      <c r="H22" s="27"/>
      <c r="I22" s="27"/>
      <c r="J22" s="27"/>
      <c r="K22" s="28">
        <v>510</v>
      </c>
      <c r="L22" s="28"/>
      <c r="M22" s="28"/>
      <c r="N22" s="28"/>
      <c r="O22" s="28"/>
      <c r="P22" s="28"/>
      <c r="Q22" s="28"/>
      <c r="R22" s="28"/>
      <c r="S22" s="29"/>
      <c r="T22" s="83">
        <f>SUM(H22:S22)</f>
        <v>510</v>
      </c>
      <c r="U22" s="6"/>
      <c r="V22" s="6"/>
      <c r="W22" s="6"/>
      <c r="X22" s="6"/>
    </row>
    <row r="23" spans="1:24" s="2" customFormat="1" ht="31.5">
      <c r="A23" s="6"/>
      <c r="B23" s="80" t="s">
        <v>68</v>
      </c>
      <c r="C23" s="43"/>
      <c r="D23" s="57"/>
      <c r="E23" s="60"/>
      <c r="F23" s="23"/>
      <c r="G23" s="61" t="s">
        <v>32</v>
      </c>
      <c r="H23" s="27"/>
      <c r="I23" s="27"/>
      <c r="J23" s="27"/>
      <c r="K23" s="28"/>
      <c r="L23" s="28"/>
      <c r="M23" s="28"/>
      <c r="N23" s="28"/>
      <c r="O23" s="28"/>
      <c r="P23" s="28"/>
      <c r="Q23" s="28">
        <v>2621.09</v>
      </c>
      <c r="R23" s="28"/>
      <c r="S23" s="29"/>
      <c r="T23" s="83">
        <f>SUM(H23:S23)</f>
        <v>2621.09</v>
      </c>
      <c r="U23" s="6"/>
      <c r="V23" s="6"/>
      <c r="W23" s="6"/>
      <c r="X23" s="6"/>
    </row>
    <row r="24" spans="1:24" s="2" customFormat="1" ht="16.5" customHeight="1" thickBot="1">
      <c r="A24" s="6"/>
      <c r="B24" s="56"/>
      <c r="C24" s="43"/>
      <c r="D24" s="57"/>
      <c r="E24" s="60"/>
      <c r="F24" s="65"/>
      <c r="G24" s="62" t="s">
        <v>32</v>
      </c>
      <c r="H24" s="27"/>
      <c r="I24" s="27"/>
      <c r="J24" s="27"/>
      <c r="K24" s="28"/>
      <c r="L24" s="28"/>
      <c r="M24" s="28"/>
      <c r="N24" s="28"/>
      <c r="O24" s="28"/>
      <c r="P24" s="28"/>
      <c r="Q24" s="28"/>
      <c r="R24" s="28"/>
      <c r="S24" s="29"/>
      <c r="T24" s="83">
        <f>SUM(H24:S24)</f>
        <v>0</v>
      </c>
      <c r="U24" s="6"/>
      <c r="V24" s="6"/>
      <c r="W24" s="6"/>
      <c r="X24" s="6"/>
    </row>
    <row r="25" spans="1:24" s="4" customFormat="1" ht="16.5" customHeight="1" thickBot="1">
      <c r="A25" s="30"/>
      <c r="B25" s="68" t="s">
        <v>33</v>
      </c>
      <c r="C25" s="69"/>
      <c r="D25" s="70"/>
      <c r="E25" s="70"/>
      <c r="F25" s="71">
        <f>SUM(F18:F20)</f>
        <v>60000</v>
      </c>
      <c r="G25" s="72" t="s">
        <v>32</v>
      </c>
      <c r="H25" s="73">
        <f>SUM(H18:H20)</f>
        <v>0</v>
      </c>
      <c r="I25" s="73">
        <f>SUM(I18:I24)</f>
        <v>1838.63</v>
      </c>
      <c r="J25" s="73">
        <f>SUM(J18:J20)</f>
        <v>0</v>
      </c>
      <c r="K25" s="73">
        <f>SUM(K18:K24)</f>
        <v>510</v>
      </c>
      <c r="L25" s="73">
        <f>SUM(L18:L20)</f>
        <v>0</v>
      </c>
      <c r="M25" s="73">
        <f>SUM(M18:M20)</f>
        <v>0</v>
      </c>
      <c r="N25" s="73">
        <f>SUM(N18:N21)</f>
        <v>0</v>
      </c>
      <c r="O25" s="73">
        <f>SUM(O18:O20)</f>
        <v>3839.8</v>
      </c>
      <c r="P25" s="73">
        <f>SUM(P18:P20)</f>
        <v>0</v>
      </c>
      <c r="Q25" s="73">
        <f>SUM(Q18:Q24)</f>
        <v>2621.09</v>
      </c>
      <c r="R25" s="73">
        <f>SUM(R18:R20)</f>
        <v>40202.44</v>
      </c>
      <c r="S25" s="74">
        <f>SUM(S18:S20)</f>
        <v>0</v>
      </c>
      <c r="T25" s="84">
        <f>SUM(T18:T24)</f>
        <v>49011.96000000001</v>
      </c>
      <c r="U25" s="30"/>
      <c r="V25" s="30"/>
      <c r="W25" s="30"/>
      <c r="X25" s="30"/>
    </row>
    <row r="26" spans="1:24" s="2" customFormat="1" ht="15.75">
      <c r="A26" s="6"/>
      <c r="B26" s="6"/>
      <c r="C26" s="31"/>
      <c r="D26" s="32"/>
      <c r="E26" s="32"/>
      <c r="F26" s="3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2" customFormat="1" ht="15.75">
      <c r="A27" s="6"/>
      <c r="B27" s="94" t="s">
        <v>55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6"/>
      <c r="S27" s="6"/>
      <c r="T27" s="6"/>
      <c r="U27" s="6"/>
      <c r="V27" s="6"/>
      <c r="W27" s="6"/>
      <c r="X27" s="6"/>
    </row>
    <row r="28" spans="1:24" s="2" customFormat="1" ht="15.75">
      <c r="A28" s="6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6"/>
      <c r="S28" s="6"/>
      <c r="T28" s="6"/>
      <c r="U28" s="6"/>
      <c r="V28" s="6"/>
      <c r="W28" s="6"/>
      <c r="X28" s="6"/>
    </row>
    <row r="29" spans="1:24" s="2" customFormat="1" ht="15.75">
      <c r="A29" s="6"/>
      <c r="B29" s="6"/>
      <c r="C29" s="31"/>
      <c r="D29" s="32"/>
      <c r="E29" s="32"/>
      <c r="F29" s="3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4" customFormat="1" ht="15.75">
      <c r="A30" s="39"/>
      <c r="B30" s="33" t="s">
        <v>35</v>
      </c>
      <c r="C30" s="34"/>
      <c r="D30" s="35"/>
      <c r="E30" s="35"/>
      <c r="F30" s="35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4" customFormat="1" ht="15.75">
      <c r="A31" s="39"/>
      <c r="B31" s="33" t="s">
        <v>36</v>
      </c>
      <c r="C31" s="34" t="s">
        <v>56</v>
      </c>
      <c r="D31" s="35"/>
      <c r="E31" s="35"/>
      <c r="F31" s="3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2" customFormat="1" ht="15.75">
      <c r="A32" s="36"/>
      <c r="B32" s="36"/>
      <c r="C32" s="31"/>
      <c r="D32" s="32"/>
      <c r="E32" s="32"/>
      <c r="F32" s="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2" customFormat="1" ht="15.75">
      <c r="A33" s="36">
        <v>1</v>
      </c>
      <c r="B33" s="37" t="str">
        <f>B12</f>
        <v>Перевыполнение  ТР  на  01.01.2014год.</v>
      </c>
      <c r="C33" s="38">
        <f>C12</f>
        <v>-33990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6"/>
      <c r="Q33" s="6"/>
      <c r="R33" s="6"/>
      <c r="S33" s="6"/>
      <c r="T33" s="6"/>
      <c r="U33" s="6"/>
      <c r="V33" s="6"/>
      <c r="W33" s="6"/>
      <c r="X33" s="6"/>
    </row>
    <row r="34" spans="1:24" s="2" customFormat="1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6"/>
      <c r="Q34" s="6"/>
      <c r="R34" s="6"/>
      <c r="S34" s="6"/>
      <c r="T34" s="6"/>
      <c r="U34" s="6"/>
      <c r="V34" s="6"/>
      <c r="W34" s="6"/>
      <c r="X34" s="6"/>
    </row>
    <row r="35" spans="1:24" s="4" customFormat="1" ht="15.75">
      <c r="A35" s="40"/>
      <c r="B35" s="40"/>
      <c r="C35" s="66" t="s">
        <v>19</v>
      </c>
      <c r="D35" s="66" t="s">
        <v>20</v>
      </c>
      <c r="E35" s="66" t="s">
        <v>21</v>
      </c>
      <c r="F35" s="66" t="s">
        <v>22</v>
      </c>
      <c r="G35" s="66" t="s">
        <v>23</v>
      </c>
      <c r="H35" s="66" t="s">
        <v>24</v>
      </c>
      <c r="I35" s="66" t="s">
        <v>43</v>
      </c>
      <c r="J35" s="66" t="s">
        <v>26</v>
      </c>
      <c r="K35" s="66" t="s">
        <v>27</v>
      </c>
      <c r="L35" s="66" t="s">
        <v>28</v>
      </c>
      <c r="M35" s="66" t="s">
        <v>29</v>
      </c>
      <c r="N35" s="66" t="s">
        <v>30</v>
      </c>
      <c r="O35" s="66" t="s">
        <v>44</v>
      </c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" customFormat="1" ht="15.75">
      <c r="A36" s="38">
        <v>2</v>
      </c>
      <c r="B36" s="67" t="s">
        <v>37</v>
      </c>
      <c r="C36" s="38">
        <v>7367</v>
      </c>
      <c r="D36" s="38">
        <v>7367</v>
      </c>
      <c r="E36" s="38">
        <v>7367</v>
      </c>
      <c r="F36" s="38">
        <v>7367</v>
      </c>
      <c r="G36" s="38">
        <v>7367</v>
      </c>
      <c r="H36" s="38">
        <v>7367</v>
      </c>
      <c r="I36" s="38">
        <v>7367</v>
      </c>
      <c r="J36" s="38">
        <v>7367</v>
      </c>
      <c r="K36" s="38">
        <v>7367</v>
      </c>
      <c r="L36" s="38">
        <v>7367</v>
      </c>
      <c r="M36" s="38">
        <v>7367</v>
      </c>
      <c r="N36" s="38">
        <v>7367</v>
      </c>
      <c r="O36" s="81">
        <f aca="true" t="shared" si="0" ref="O36:O41">SUM(C36:N36)</f>
        <v>88404</v>
      </c>
      <c r="P36" s="6"/>
      <c r="Q36" s="6"/>
      <c r="R36" s="6"/>
      <c r="S36" s="6"/>
      <c r="T36" s="6"/>
      <c r="U36" s="6"/>
      <c r="V36" s="6"/>
      <c r="W36" s="6"/>
      <c r="X36" s="6"/>
    </row>
    <row r="37" spans="1:24" s="2" customFormat="1" ht="15.75">
      <c r="A37" s="38">
        <v>3</v>
      </c>
      <c r="B37" s="38" t="s">
        <v>48</v>
      </c>
      <c r="C37" s="41">
        <v>479</v>
      </c>
      <c r="D37" s="41">
        <v>479</v>
      </c>
      <c r="E37" s="41">
        <v>479</v>
      </c>
      <c r="F37" s="41">
        <v>479</v>
      </c>
      <c r="G37" s="41">
        <v>479</v>
      </c>
      <c r="H37" s="41">
        <v>479</v>
      </c>
      <c r="I37" s="41">
        <v>507</v>
      </c>
      <c r="J37" s="41">
        <v>507</v>
      </c>
      <c r="K37" s="41">
        <v>507</v>
      </c>
      <c r="L37" s="41">
        <v>507</v>
      </c>
      <c r="M37" s="41">
        <v>507</v>
      </c>
      <c r="N37" s="41">
        <v>507</v>
      </c>
      <c r="O37" s="81">
        <f t="shared" si="0"/>
        <v>5916</v>
      </c>
      <c r="P37" s="6"/>
      <c r="Q37" s="6"/>
      <c r="R37" s="6"/>
      <c r="S37" s="6"/>
      <c r="T37" s="6"/>
      <c r="U37" s="6"/>
      <c r="V37" s="6"/>
      <c r="W37" s="6"/>
      <c r="X37" s="6"/>
    </row>
    <row r="38" spans="1:24" s="2" customFormat="1" ht="15.75">
      <c r="A38" s="38">
        <v>4</v>
      </c>
      <c r="B38" s="67" t="s">
        <v>38</v>
      </c>
      <c r="C38" s="38">
        <f aca="true" t="shared" si="1" ref="C38:E39">C36</f>
        <v>7367</v>
      </c>
      <c r="D38" s="38">
        <f t="shared" si="1"/>
        <v>7367</v>
      </c>
      <c r="E38" s="38">
        <f>E36*1.03</f>
        <v>7588.01</v>
      </c>
      <c r="F38" s="38">
        <f>F36*1.03</f>
        <v>7588.01</v>
      </c>
      <c r="G38" s="38">
        <f>G36*1.03</f>
        <v>7588.01</v>
      </c>
      <c r="H38" s="38">
        <f>H36*0.84</f>
        <v>6188.28</v>
      </c>
      <c r="I38" s="38">
        <f>I36*0.97</f>
        <v>7145.99</v>
      </c>
      <c r="J38" s="38">
        <f>J36*1.07</f>
        <v>7882.6900000000005</v>
      </c>
      <c r="K38" s="38">
        <f>K36*0.96</f>
        <v>7072.32</v>
      </c>
      <c r="L38" s="38">
        <f>L36*0.9</f>
        <v>6630.3</v>
      </c>
      <c r="M38" s="38">
        <f>M36*0.98</f>
        <v>7219.66</v>
      </c>
      <c r="N38" s="38">
        <v>8466</v>
      </c>
      <c r="O38" s="81">
        <f t="shared" si="0"/>
        <v>88103.27</v>
      </c>
      <c r="P38" s="6"/>
      <c r="Q38" s="6"/>
      <c r="R38" s="6"/>
      <c r="S38" s="6"/>
      <c r="T38" s="6"/>
      <c r="U38" s="6"/>
      <c r="V38" s="6"/>
      <c r="W38" s="6"/>
      <c r="X38" s="6"/>
    </row>
    <row r="39" spans="1:24" s="2" customFormat="1" ht="15.75">
      <c r="A39" s="38">
        <v>5</v>
      </c>
      <c r="B39" s="67" t="s">
        <v>39</v>
      </c>
      <c r="C39" s="38">
        <f t="shared" si="1"/>
        <v>479</v>
      </c>
      <c r="D39" s="38">
        <f t="shared" si="1"/>
        <v>479</v>
      </c>
      <c r="E39" s="38">
        <f t="shared" si="1"/>
        <v>479</v>
      </c>
      <c r="F39" s="38">
        <f aca="true" t="shared" si="2" ref="F39:K39">F37</f>
        <v>479</v>
      </c>
      <c r="G39" s="38">
        <f t="shared" si="2"/>
        <v>479</v>
      </c>
      <c r="H39" s="38">
        <f t="shared" si="2"/>
        <v>479</v>
      </c>
      <c r="I39" s="38">
        <f t="shared" si="2"/>
        <v>507</v>
      </c>
      <c r="J39" s="38">
        <f t="shared" si="2"/>
        <v>507</v>
      </c>
      <c r="K39" s="38">
        <f t="shared" si="2"/>
        <v>507</v>
      </c>
      <c r="L39" s="38">
        <f>L37</f>
        <v>507</v>
      </c>
      <c r="M39" s="38">
        <f>M37</f>
        <v>507</v>
      </c>
      <c r="N39" s="38">
        <f>N37</f>
        <v>507</v>
      </c>
      <c r="O39" s="81">
        <f t="shared" si="0"/>
        <v>5916</v>
      </c>
      <c r="P39" s="6"/>
      <c r="Q39" s="6"/>
      <c r="R39" s="6"/>
      <c r="S39" s="6"/>
      <c r="T39" s="6"/>
      <c r="U39" s="6"/>
      <c r="V39" s="6"/>
      <c r="W39" s="6"/>
      <c r="X39" s="6"/>
    </row>
    <row r="40" spans="1:24" s="2" customFormat="1" ht="15.75">
      <c r="A40" s="38">
        <v>6</v>
      </c>
      <c r="B40" s="67" t="s">
        <v>40</v>
      </c>
      <c r="C40" s="38">
        <f aca="true" t="shared" si="3" ref="C40:H40">SUM(C38:C39)</f>
        <v>7846</v>
      </c>
      <c r="D40" s="38">
        <f t="shared" si="3"/>
        <v>7846</v>
      </c>
      <c r="E40" s="38">
        <f t="shared" si="3"/>
        <v>8067.01</v>
      </c>
      <c r="F40" s="38">
        <f t="shared" si="3"/>
        <v>8067.01</v>
      </c>
      <c r="G40" s="38">
        <f t="shared" si="3"/>
        <v>8067.01</v>
      </c>
      <c r="H40" s="38">
        <f t="shared" si="3"/>
        <v>6667.28</v>
      </c>
      <c r="I40" s="38">
        <f aca="true" t="shared" si="4" ref="I40:N40">SUM(I38:I39)</f>
        <v>7652.99</v>
      </c>
      <c r="J40" s="38">
        <f t="shared" si="4"/>
        <v>8389.69</v>
      </c>
      <c r="K40" s="38">
        <f t="shared" si="4"/>
        <v>7579.32</v>
      </c>
      <c r="L40" s="38">
        <f t="shared" si="4"/>
        <v>7137.3</v>
      </c>
      <c r="M40" s="38">
        <f t="shared" si="4"/>
        <v>7726.66</v>
      </c>
      <c r="N40" s="38">
        <f t="shared" si="4"/>
        <v>8973</v>
      </c>
      <c r="O40" s="81">
        <f t="shared" si="0"/>
        <v>94019.27</v>
      </c>
      <c r="P40" s="6"/>
      <c r="Q40" s="6"/>
      <c r="R40" s="6"/>
      <c r="S40" s="6"/>
      <c r="T40" s="6"/>
      <c r="U40" s="6"/>
      <c r="V40" s="6"/>
      <c r="W40" s="6"/>
      <c r="X40" s="6"/>
    </row>
    <row r="41" spans="1:24" s="2" customFormat="1" ht="15.75">
      <c r="A41" s="38">
        <v>7</v>
      </c>
      <c r="B41" s="67" t="s">
        <v>41</v>
      </c>
      <c r="C41" s="38">
        <f aca="true" t="shared" si="5" ref="C41:N41">H25</f>
        <v>0</v>
      </c>
      <c r="D41" s="38">
        <f t="shared" si="5"/>
        <v>1838.63</v>
      </c>
      <c r="E41" s="38">
        <f t="shared" si="5"/>
        <v>0</v>
      </c>
      <c r="F41" s="38">
        <f t="shared" si="5"/>
        <v>510</v>
      </c>
      <c r="G41" s="38">
        <f t="shared" si="5"/>
        <v>0</v>
      </c>
      <c r="H41" s="38">
        <f t="shared" si="5"/>
        <v>0</v>
      </c>
      <c r="I41" s="38">
        <f t="shared" si="5"/>
        <v>0</v>
      </c>
      <c r="J41" s="38">
        <f t="shared" si="5"/>
        <v>3839.8</v>
      </c>
      <c r="K41" s="38">
        <f t="shared" si="5"/>
        <v>0</v>
      </c>
      <c r="L41" s="38">
        <f t="shared" si="5"/>
        <v>2621.09</v>
      </c>
      <c r="M41" s="38">
        <f t="shared" si="5"/>
        <v>40202.44</v>
      </c>
      <c r="N41" s="38">
        <f t="shared" si="5"/>
        <v>0</v>
      </c>
      <c r="O41" s="81">
        <f t="shared" si="0"/>
        <v>49011.96000000001</v>
      </c>
      <c r="P41" s="6"/>
      <c r="Q41" s="6"/>
      <c r="R41" s="6"/>
      <c r="S41" s="6"/>
      <c r="T41" s="6"/>
      <c r="U41" s="6"/>
      <c r="V41" s="6"/>
      <c r="W41" s="6"/>
      <c r="X41" s="6"/>
    </row>
    <row r="42" spans="1:24" s="4" customFormat="1" ht="15.75">
      <c r="A42" s="40">
        <v>8</v>
      </c>
      <c r="B42" s="77" t="s">
        <v>42</v>
      </c>
      <c r="C42" s="40">
        <f>C33+C40-C41</f>
        <v>-26144</v>
      </c>
      <c r="D42" s="40">
        <f aca="true" t="shared" si="6" ref="D42:N42">C42+D40-D41</f>
        <v>-20136.63</v>
      </c>
      <c r="E42" s="40">
        <f t="shared" si="6"/>
        <v>-12069.62</v>
      </c>
      <c r="F42" s="40">
        <f t="shared" si="6"/>
        <v>-4512.610000000001</v>
      </c>
      <c r="G42" s="40">
        <f t="shared" si="6"/>
        <v>3554.3999999999996</v>
      </c>
      <c r="H42" s="40">
        <f t="shared" si="6"/>
        <v>10221.68</v>
      </c>
      <c r="I42" s="40">
        <f t="shared" si="6"/>
        <v>17874.67</v>
      </c>
      <c r="J42" s="40">
        <f t="shared" si="6"/>
        <v>22424.56</v>
      </c>
      <c r="K42" s="40">
        <f t="shared" si="6"/>
        <v>30003.88</v>
      </c>
      <c r="L42" s="40">
        <f t="shared" si="6"/>
        <v>34520.09</v>
      </c>
      <c r="M42" s="40">
        <f t="shared" si="6"/>
        <v>2044.3099999999977</v>
      </c>
      <c r="N42" s="40">
        <f t="shared" si="6"/>
        <v>11017.309999999998</v>
      </c>
      <c r="O42" s="81">
        <f>C33-O41+O40</f>
        <v>11017.309999999998</v>
      </c>
      <c r="P42" s="30"/>
      <c r="Q42" s="30"/>
      <c r="R42" s="30"/>
      <c r="S42" s="30"/>
      <c r="T42" s="30"/>
      <c r="U42" s="30"/>
      <c r="V42" s="30"/>
      <c r="W42" s="30"/>
      <c r="X42" s="30"/>
    </row>
    <row r="43" spans="1:24" s="2" customFormat="1" ht="15.75">
      <c r="A43" s="6"/>
      <c r="B43" s="6"/>
      <c r="C43" s="31"/>
      <c r="D43" s="32"/>
      <c r="E43" s="32"/>
      <c r="F43" s="3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2" customFormat="1" ht="15.75">
      <c r="A44" s="6"/>
      <c r="B44" s="6"/>
      <c r="C44" s="31"/>
      <c r="D44" s="32"/>
      <c r="E44" s="32"/>
      <c r="F44" s="3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2" customFormat="1" ht="15.75">
      <c r="A45" s="6"/>
      <c r="B45" s="6"/>
      <c r="C45" s="31"/>
      <c r="D45" s="32"/>
      <c r="E45" s="32"/>
      <c r="F45" s="3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sheetProtection/>
  <mergeCells count="19">
    <mergeCell ref="D2:J2"/>
    <mergeCell ref="D3:J3"/>
    <mergeCell ref="D5:J5"/>
    <mergeCell ref="D4:J4"/>
    <mergeCell ref="A1:N1"/>
    <mergeCell ref="D11:J11"/>
    <mergeCell ref="D6:J6"/>
    <mergeCell ref="D7:J7"/>
    <mergeCell ref="D8:J8"/>
    <mergeCell ref="D9:J9"/>
    <mergeCell ref="G16:S16"/>
    <mergeCell ref="D10:J10"/>
    <mergeCell ref="B16:B17"/>
    <mergeCell ref="D15:J15"/>
    <mergeCell ref="B27:Q28"/>
    <mergeCell ref="D12:J12"/>
    <mergeCell ref="D14:J14"/>
    <mergeCell ref="C16:F16"/>
    <mergeCell ref="D13:J13"/>
  </mergeCells>
  <printOptions horizontalCentered="1"/>
  <pageMargins left="0.7874015748031497" right="0.3937007874015748" top="0.7874015748031497" bottom="0.1968503937007874" header="0.5118110236220472" footer="0.5118110236220472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2013-01-10T10:38:21Z</cp:lastPrinted>
  <dcterms:modified xsi:type="dcterms:W3CDTF">2015-03-16T10:16:39Z</dcterms:modified>
  <cp:category/>
  <cp:version/>
  <cp:contentType/>
  <cp:contentStatus/>
</cp:coreProperties>
</file>