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7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<sst xmlns="http://schemas.openxmlformats.org/spreadsheetml/2006/main" count="104" uniqueCount="87">
  <si>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Электронный паспорт финансово-</t>
  </si>
  <si>
    <t>хозяйственной деятельности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</si>
  <si>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</si>
  <si>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</si>
  <si>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</si>
  <si>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</si>
  <si>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4 подъезд</t>
  </si>
  <si>
    <t>Материал стен</t>
  </si>
  <si>
    <t>кирпич</t>
  </si>
  <si>
    <t>Место расположения ввода ХВС, отопления,  ГВС: 1 подъезд</t>
  </si>
  <si>
    <t>Год постройки</t>
  </si>
  <si>
    <t>Место расположения приборов учета отопления, ГВС: подъезд 4</t>
  </si>
  <si>
    <t>Этажность</t>
  </si>
  <si>
    <t>Количество теплоузлов – 3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</si>
  <si>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</si>
  <si>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</si>
  <si>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</si>
  <si>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</si>
  <si>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</si>
  <si>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</si>
  <si>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</si>
  <si>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</si>
  <si>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</si>
  <si>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</si>
  <si>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</si>
  <si>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</si>
  <si>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</si>
  <si>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</si>
  <si>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</si>
  <si>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</si>
  <si>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</si>
  <si>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</si>
  <si>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</si>
  <si>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</si>
  <si>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</si>
  <si>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</si>
  <si>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</si>
  <si>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</si>
  <si>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</si>
  <si>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</si>
  <si>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</si>
  <si>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 xml:space="preserve">декабрь </t>
  </si>
  <si>
    <t>итого</t>
  </si>
  <si>
    <t>руб.</t>
  </si>
  <si>
    <t>ИТОГО:</t>
  </si>
  <si>
    <t xml:space="preserve">
жилого дома ул.Университетская 27</t>
  </si>
  <si>
    <t>2. Электромонтажные работы</t>
  </si>
  <si>
    <t>4.Подготовка к отопительному сезону</t>
  </si>
  <si>
    <t>1. Сварочные, сантехнические работы</t>
  </si>
  <si>
    <t>Электронный счет по текущему ремонту</t>
  </si>
  <si>
    <t>дома №27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</si>
  <si>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</si>
  <si>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</si>
  <si>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</si>
  <si>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</si>
  <si>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</si>
  <si>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</si>
  <si>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</si>
  <si>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декабрь</t>
  </si>
  <si>
    <t>Всего</t>
  </si>
  <si>
    <t>единица работ</t>
  </si>
  <si>
    <t>Объем</t>
  </si>
  <si>
    <t>Сумма, руб</t>
  </si>
  <si>
    <t>дом</t>
  </si>
  <si>
    <t>теплоузел</t>
  </si>
  <si>
    <t>Цена на единицу работ,руб</t>
  </si>
  <si>
    <t>м</t>
  </si>
  <si>
    <r>
      <t xml:space="preserve">3. Малярные работы </t>
    </r>
    <r>
      <rPr>
        <sz val="12"/>
        <color indexed="9"/>
        <rFont val="Times New Roman"/>
        <family val="1"/>
      </rPr>
      <t>(МАФ, контейнера 2шт.)</t>
    </r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</si>
  <si>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</si>
  <si>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</si>
  <si>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</si>
  <si>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План работ на 2013 г.</t>
  </si>
  <si>
    <t>РЕЕСТР РАБОТ ПО ТЕКУЩЕМУ РЕМОНТУ ПО ВИДАМ РАБОТ И СТОИМОСТИ НА 2013 ГОД</t>
  </si>
  <si>
    <t>Перевыполнение  ТР  на  01.01.2013 год.</t>
  </si>
  <si>
    <t>Тариф на ТР 2013г. -4,50</t>
  </si>
  <si>
    <t>Дополнительные доходы на 2013г.</t>
  </si>
  <si>
    <t>Сумма  к выполнению ТР на 2013 год</t>
  </si>
  <si>
    <t>шт</t>
  </si>
  <si>
    <t xml:space="preserve">5. Ремонт и замиена  ливневки </t>
  </si>
  <si>
    <t>6. Ремонт балконного козырька</t>
  </si>
  <si>
    <t>остаток суммы к исполнению</t>
  </si>
  <si>
    <t>выполнено</t>
  </si>
  <si>
    <t>7.Ямочный ремонт входов в подъезды</t>
  </si>
  <si>
    <t>м2</t>
  </si>
  <si>
    <t>8. Ремонт входов в подъезд №8</t>
  </si>
  <si>
    <t xml:space="preserve">
Председатель совета МКД - Сорокин А.В.</t>
  </si>
  <si>
    <t>Мастер участка - Глинин Генадий Анатальевич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</si>
</sst>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26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33" applyFont="1" applyFill="1" applyBorder="1" applyAlignment="1">
      <alignment horizontal="center" wrapText="1"/>
      <protection/>
    </xf>
    <xf numFmtId="0" fontId="3" fillId="0" borderId="0" xfId="33" applyFont="1">
      <alignment/>
      <protection/>
    </xf>
    <xf numFmtId="0" fontId="3" fillId="0" borderId="0" xfId="33" applyFont="1" applyFill="1">
      <alignment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 applyAlignment="1">
      <alignment horizontal="left"/>
      <protection/>
    </xf>
    <xf numFmtId="0" fontId="2" fillId="0" borderId="0" xfId="33" applyFont="1" applyAlignment="1">
      <alignment horizontal="left"/>
      <protection/>
    </xf>
    <xf numFmtId="0" fontId="3" fillId="0" borderId="0" xfId="33" applyFont="1" applyAlignment="1">
      <alignment horizontal="left"/>
      <protection/>
    </xf>
    <xf numFmtId="0" fontId="3" fillId="0" borderId="0" xfId="33" applyFont="1" applyFill="1" applyAlignment="1">
      <alignment horizontal="center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Fill="1" applyBorder="1">
      <alignment/>
      <protection/>
    </xf>
    <xf numFmtId="0" fontId="3" fillId="0" borderId="10" xfId="33" applyFont="1" applyBorder="1">
      <alignment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3" fillId="0" borderId="13" xfId="33" applyFont="1" applyFill="1" applyBorder="1" applyAlignment="1">
      <alignment vertical="top" wrapText="1"/>
      <protection/>
    </xf>
    <xf numFmtId="0" fontId="3" fillId="0" borderId="14" xfId="33" applyFont="1" applyFill="1" applyBorder="1" applyAlignment="1">
      <alignment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Fill="1" applyBorder="1" applyAlignment="1">
      <alignment horizontal="center"/>
      <protection/>
    </xf>
    <xf numFmtId="166" fontId="2" fillId="0" borderId="10" xfId="61" applyNumberFormat="1" applyFont="1" applyFill="1" applyBorder="1" applyAlignment="1">
      <alignment horizontal="center"/>
    </xf>
    <xf numFmtId="0" fontId="2" fillId="0" borderId="10" xfId="33" applyFont="1" applyBorder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5" xfId="33" applyFont="1" applyBorder="1" applyAlignment="1">
      <alignment vertical="distributed" wrapText="1"/>
      <protection/>
    </xf>
    <xf numFmtId="0" fontId="2" fillId="0" borderId="15" xfId="33" applyFont="1" applyBorder="1" applyAlignment="1">
      <alignment vertical="center"/>
      <protection/>
    </xf>
    <xf numFmtId="3" fontId="2" fillId="0" borderId="15" xfId="33" applyNumberFormat="1" applyFont="1" applyBorder="1" applyAlignment="1">
      <alignment horizontal="center" vertical="center"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  <xf numFmtId="0" fontId="3" fillId="0" borderId="19" xfId="33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2" fillId="0" borderId="10" xfId="0" applyFont="1" applyBorder="1" applyAlignment="1">
      <alignment/>
    </xf>
    <xf numFmtId="0" fontId="2" fillId="0" borderId="20" xfId="33" applyFont="1" applyBorder="1" applyAlignment="1">
      <alignment vertical="top" wrapText="1"/>
      <protection/>
    </xf>
    <xf numFmtId="0" fontId="2" fillId="0" borderId="21" xfId="33" applyFont="1" applyBorder="1" applyAlignment="1">
      <alignment vertical="top" wrapText="1"/>
      <protection/>
    </xf>
    <xf numFmtId="0" fontId="2" fillId="0" borderId="22" xfId="33" applyFont="1" applyBorder="1" applyAlignment="1">
      <alignment vertical="top" wrapText="1"/>
      <protection/>
    </xf>
    <xf numFmtId="0" fontId="2" fillId="0" borderId="23" xfId="33" applyFont="1" applyBorder="1" applyAlignment="1">
      <alignment vertical="top" wrapText="1"/>
      <protection/>
    </xf>
    <xf numFmtId="0" fontId="2" fillId="0" borderId="24" xfId="33" applyFont="1" applyBorder="1" applyAlignment="1">
      <alignment vertical="top" wrapText="1"/>
      <protection/>
    </xf>
    <xf numFmtId="0" fontId="2" fillId="0" borderId="25" xfId="33" applyFont="1" applyBorder="1">
      <alignment/>
      <protection/>
    </xf>
    <xf numFmtId="0" fontId="2" fillId="0" borderId="26" xfId="33" applyFont="1" applyBorder="1">
      <alignment/>
      <protection/>
    </xf>
    <xf numFmtId="0" fontId="2" fillId="0" borderId="14" xfId="33" applyFont="1" applyFill="1" applyBorder="1" applyAlignment="1">
      <alignment horizontal="center"/>
      <protection/>
    </xf>
    <xf numFmtId="0" fontId="2" fillId="0" borderId="27" xfId="33" applyFont="1" applyFill="1" applyBorder="1">
      <alignment/>
      <protection/>
    </xf>
    <xf numFmtId="0" fontId="2" fillId="0" borderId="27" xfId="33" applyFont="1" applyBorder="1">
      <alignment/>
      <protection/>
    </xf>
    <xf numFmtId="0" fontId="2" fillId="0" borderId="26" xfId="33" applyFont="1" applyBorder="1" applyAlignment="1">
      <alignment horizontal="left"/>
      <protection/>
    </xf>
    <xf numFmtId="0" fontId="3" fillId="0" borderId="28" xfId="33" applyFont="1" applyFill="1" applyBorder="1" applyAlignment="1">
      <alignment vertical="top" wrapText="1"/>
      <protection/>
    </xf>
    <xf numFmtId="0" fontId="3" fillId="0" borderId="29" xfId="33" applyFont="1" applyFill="1" applyBorder="1" applyAlignment="1">
      <alignment vertical="top" wrapText="1"/>
      <protection/>
    </xf>
    <xf numFmtId="0" fontId="3" fillId="0" borderId="27" xfId="33" applyFont="1" applyFill="1" applyBorder="1" applyAlignment="1">
      <alignment vertical="top" wrapText="1"/>
      <protection/>
    </xf>
    <xf numFmtId="0" fontId="3" fillId="0" borderId="30" xfId="33" applyFont="1" applyFill="1" applyBorder="1" applyAlignment="1">
      <alignment vertical="top" wrapText="1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31" xfId="33" applyFont="1" applyBorder="1" applyAlignment="1">
      <alignment vertical="top" wrapText="1"/>
      <protection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6" fontId="3" fillId="0" borderId="10" xfId="0" applyNumberFormat="1" applyFont="1" applyBorder="1" applyAlignment="1">
      <alignment/>
    </xf>
    <xf numFmtId="0" fontId="2" fillId="0" borderId="32" xfId="33" applyFont="1" applyFill="1" applyBorder="1" applyAlignment="1">
      <alignment horizontal="center"/>
      <protection/>
    </xf>
    <xf numFmtId="0" fontId="3" fillId="0" borderId="33" xfId="33" applyFont="1" applyFill="1" applyBorder="1" applyAlignment="1">
      <alignment horizontal="center" vertical="top" wrapText="1"/>
      <protection/>
    </xf>
    <xf numFmtId="0" fontId="3" fillId="0" borderId="34" xfId="33" applyFont="1" applyFill="1" applyBorder="1" applyAlignment="1">
      <alignment horizontal="center" vertical="top" wrapText="1"/>
      <protection/>
    </xf>
    <xf numFmtId="0" fontId="3" fillId="0" borderId="35" xfId="33" applyFont="1" applyFill="1" applyBorder="1" applyAlignment="1">
      <alignment horizontal="center" vertical="top" wrapText="1"/>
      <protection/>
    </xf>
    <xf numFmtId="0" fontId="3" fillId="0" borderId="36" xfId="33" applyFont="1" applyFill="1" applyBorder="1" applyAlignment="1">
      <alignment horizontal="center" vertical="top" wrapText="1"/>
      <protection/>
    </xf>
    <xf numFmtId="0" fontId="2" fillId="0" borderId="37" xfId="33" applyFont="1" applyFill="1" applyBorder="1" applyAlignment="1">
      <alignment horizontal="center" vertical="top" wrapText="1"/>
      <protection/>
    </xf>
    <xf numFmtId="0" fontId="6" fillId="0" borderId="0" xfId="0" applyFont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0" xfId="33" applyNumberFormat="1" applyFont="1" applyFill="1" applyAlignment="1">
      <alignment horizontal="center"/>
      <protection/>
    </xf>
    <xf numFmtId="164" fontId="3" fillId="0" borderId="0" xfId="33" applyNumberFormat="1" applyFont="1" applyFill="1">
      <alignment/>
      <protection/>
    </xf>
    <xf numFmtId="164" fontId="3" fillId="0" borderId="0" xfId="33" applyNumberFormat="1" applyFont="1">
      <alignment/>
      <protection/>
    </xf>
    <xf numFmtId="0" fontId="2" fillId="0" borderId="38" xfId="33" applyFont="1" applyBorder="1" applyAlignment="1">
      <alignment horizontal="left"/>
      <protection/>
    </xf>
    <xf numFmtId="0" fontId="2" fillId="0" borderId="16" xfId="33" applyFont="1" applyFill="1" applyBorder="1" applyAlignment="1">
      <alignment horizontal="center"/>
      <protection/>
    </xf>
    <xf numFmtId="0" fontId="2" fillId="0" borderId="16" xfId="33" applyFont="1" applyBorder="1">
      <alignment/>
      <protection/>
    </xf>
    <xf numFmtId="0" fontId="2" fillId="0" borderId="17" xfId="33" applyFont="1" applyBorder="1">
      <alignment/>
      <protection/>
    </xf>
    <xf numFmtId="0" fontId="3" fillId="0" borderId="17" xfId="33" applyFont="1" applyBorder="1">
      <alignment/>
      <protection/>
    </xf>
    <xf numFmtId="166" fontId="2" fillId="0" borderId="24" xfId="33" applyNumberFormat="1" applyFont="1" applyBorder="1">
      <alignment/>
      <protection/>
    </xf>
    <xf numFmtId="0" fontId="2" fillId="0" borderId="25" xfId="33" applyFont="1" applyBorder="1" applyAlignment="1">
      <alignment horizontal="left"/>
      <protection/>
    </xf>
    <xf numFmtId="0" fontId="2" fillId="0" borderId="39" xfId="33" applyFont="1" applyBorder="1" applyAlignment="1">
      <alignment horizontal="left"/>
      <protection/>
    </xf>
    <xf numFmtId="0" fontId="2" fillId="0" borderId="19" xfId="33" applyFont="1" applyFill="1" applyBorder="1" applyAlignment="1">
      <alignment horizontal="center"/>
      <protection/>
    </xf>
    <xf numFmtId="0" fontId="2" fillId="0" borderId="40" xfId="33" applyFont="1" applyFill="1" applyBorder="1" applyAlignment="1">
      <alignment horizontal="center"/>
      <protection/>
    </xf>
    <xf numFmtId="0" fontId="2" fillId="0" borderId="28" xfId="33" applyFont="1" applyFill="1" applyBorder="1">
      <alignment/>
      <protection/>
    </xf>
    <xf numFmtId="0" fontId="2" fillId="0" borderId="41" xfId="33" applyFont="1" applyBorder="1">
      <alignment/>
      <protection/>
    </xf>
    <xf numFmtId="0" fontId="3" fillId="0" borderId="16" xfId="33" applyFont="1" applyFill="1" applyBorder="1">
      <alignment/>
      <protection/>
    </xf>
    <xf numFmtId="0" fontId="3" fillId="0" borderId="17" xfId="33" applyFont="1" applyFill="1" applyBorder="1">
      <alignment/>
      <protection/>
    </xf>
    <xf numFmtId="1" fontId="2" fillId="0" borderId="42" xfId="33" applyNumberFormat="1" applyFont="1" applyBorder="1">
      <alignment/>
      <protection/>
    </xf>
    <xf numFmtId="1" fontId="2" fillId="0" borderId="23" xfId="33" applyNumberFormat="1" applyFont="1" applyBorder="1">
      <alignment/>
      <protection/>
    </xf>
    <xf numFmtId="1" fontId="2" fillId="0" borderId="24" xfId="33" applyNumberFormat="1" applyFont="1" applyBorder="1">
      <alignment/>
      <protection/>
    </xf>
    <xf numFmtId="0" fontId="3" fillId="0" borderId="43" xfId="33" applyFont="1" applyFill="1" applyBorder="1">
      <alignment/>
      <protection/>
    </xf>
    <xf numFmtId="0" fontId="3" fillId="0" borderId="15" xfId="33" applyFont="1" applyFill="1" applyBorder="1">
      <alignment/>
      <protection/>
    </xf>
    <xf numFmtId="0" fontId="3" fillId="0" borderId="15" xfId="33" applyFont="1" applyBorder="1">
      <alignment/>
      <protection/>
    </xf>
    <xf numFmtId="0" fontId="3" fillId="0" borderId="31" xfId="33" applyFont="1" applyFill="1" applyBorder="1">
      <alignment/>
      <protection/>
    </xf>
    <xf numFmtId="0" fontId="3" fillId="0" borderId="31" xfId="33" applyFont="1" applyBorder="1">
      <alignment/>
      <protection/>
    </xf>
    <xf numFmtId="1" fontId="3" fillId="0" borderId="16" xfId="33" applyNumberFormat="1" applyFont="1" applyBorder="1">
      <alignment/>
      <protection/>
    </xf>
    <xf numFmtId="1" fontId="3" fillId="0" borderId="43" xfId="33" applyNumberFormat="1" applyFont="1" applyBorder="1">
      <alignment/>
      <protection/>
    </xf>
    <xf numFmtId="1" fontId="3" fillId="0" borderId="0" xfId="33" applyNumberFormat="1" applyFont="1">
      <alignment/>
      <protection/>
    </xf>
    <xf numFmtId="0" fontId="2" fillId="0" borderId="44" xfId="33" applyFont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2" fillId="0" borderId="0" xfId="33" applyFont="1" applyAlignment="1">
      <alignment wrapText="1"/>
      <protection/>
    </xf>
    <xf numFmtId="0" fontId="6" fillId="0" borderId="0" xfId="0" applyFont="1" applyAlignment="1">
      <alignment wrapText="1"/>
    </xf>
    <xf numFmtId="0" fontId="2" fillId="0" borderId="45" xfId="33" applyFont="1" applyFill="1" applyBorder="1" applyAlignment="1">
      <alignment horizontal="center" vertical="center"/>
      <protection/>
    </xf>
    <xf numFmtId="0" fontId="2" fillId="0" borderId="46" xfId="33" applyFont="1" applyFill="1" applyBorder="1" applyAlignment="1">
      <alignment horizontal="center" vertical="center"/>
      <protection/>
    </xf>
    <xf numFmtId="0" fontId="2" fillId="0" borderId="47" xfId="33" applyFont="1" applyFill="1" applyBorder="1" applyAlignment="1">
      <alignment horizontal="center" vertical="center"/>
      <protection/>
    </xf>
    <xf numFmtId="0" fontId="2" fillId="0" borderId="14" xfId="33" applyFont="1" applyBorder="1" applyAlignment="1">
      <alignment vertical="top" wrapText="1"/>
      <protection/>
    </xf>
    <xf numFmtId="0" fontId="2" fillId="0" borderId="27" xfId="33" applyFont="1" applyBorder="1" applyAlignment="1">
      <alignment vertical="top" wrapText="1"/>
      <protection/>
    </xf>
    <xf numFmtId="0" fontId="2" fillId="0" borderId="48" xfId="33" applyFont="1" applyBorder="1" applyAlignment="1">
      <alignment horizontal="center" vertical="top" wrapText="1"/>
      <protection/>
    </xf>
    <xf numFmtId="0" fontId="2" fillId="0" borderId="49" xfId="33" applyFont="1" applyBorder="1" applyAlignment="1">
      <alignment horizontal="center" vertical="top" wrapText="1"/>
      <protection/>
    </xf>
    <xf numFmtId="0" fontId="2" fillId="0" borderId="50" xfId="33" applyFont="1" applyBorder="1" applyAlignment="1">
      <alignment horizontal="center" wrapText="1"/>
      <protection/>
    </xf>
    <xf numFmtId="0" fontId="2" fillId="0" borderId="5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9" xfId="33" applyFont="1" applyBorder="1" applyAlignment="1">
      <alignment vertical="top" wrapText="1"/>
      <protection/>
    </xf>
    <xf numFmtId="0" fontId="2" fillId="0" borderId="28" xfId="33" applyFont="1" applyBorder="1" applyAlignment="1">
      <alignment vertical="top" wrapText="1"/>
      <protection/>
    </xf>
    <xf numFmtId="0" fontId="3" fillId="0" borderId="0" xfId="0" applyFont="1" applyAlignment="1">
      <alignment horizontal="left"/>
    </xf>
    <xf numFmtId="0" fontId="2" fillId="0" borderId="1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51" xfId="33" applyFont="1" applyBorder="1" applyAlignment="1">
      <alignment horizontal="center" vertical="top" wrapText="1"/>
      <protection/>
    </xf>
    <xf numFmtId="0" fontId="2" fillId="0" borderId="49" xfId="0" applyFont="1" applyBorder="1" applyAlignment="1">
      <alignment horizontal="center" vertical="top" wrapText="1"/>
    </xf>
    <xf numFmtId="0" fontId="2" fillId="0" borderId="52" xfId="33" applyFont="1" applyBorder="1" applyAlignment="1">
      <alignment horizontal="center" vertical="top" wrapText="1"/>
      <protection/>
    </xf>
    <xf numFmtId="0" fontId="2" fillId="0" borderId="52" xfId="0" applyFont="1" applyBorder="1" applyAlignment="1">
      <alignment horizontal="center" vertical="top" wrapText="1"/>
    </xf>
    <xf numFmtId="0" fontId="2" fillId="0" borderId="53" xfId="33" applyFont="1" applyFill="1" applyBorder="1" applyAlignment="1">
      <alignment horizontal="center" vertical="center"/>
      <protection/>
    </xf>
    <xf numFmtId="0" fontId="2" fillId="0" borderId="54" xfId="33" applyFont="1" applyFill="1" applyBorder="1" applyAlignment="1">
      <alignment horizontal="center" vertical="center"/>
      <protection/>
    </xf>
    <xf numFmtId="0" fontId="2" fillId="0" borderId="55" xfId="33" applyFont="1" applyFill="1" applyBorder="1" applyAlignment="1">
      <alignment horizontal="center" vertical="center"/>
      <protection/>
    </xf>
    <xf numFmtId="0" fontId="2" fillId="0" borderId="35" xfId="33" applyFont="1" applyFill="1" applyBorder="1" applyAlignment="1">
      <alignment horizontal="center" vertical="top" wrapText="1"/>
      <protection/>
    </xf>
    <xf numFmtId="0" fontId="2" fillId="0" borderId="36" xfId="33" applyFont="1" applyFill="1" applyBorder="1" applyAlignment="1">
      <alignment horizontal="center" vertical="top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tabSelected="1" zoomScale="75" zoomScaleNormal="75" zoomScalePageLayoutView="0" workbookViewId="0" topLeftCell="A1">
      <selection activeCell="M11" sqref="M11:U11"/>
    </sheetView>
  </sheetViews>
  <sheetFormatPr defaultColWidth="8.7109375" defaultRowHeight="12.75"/>
  <cols>
    <col min="1" max="1" width="5.140625" style="2" customWidth="1"/>
    <col min="2" max="2" width="50.8515625" style="2" customWidth="1"/>
    <col min="3" max="11" width="0" style="2" hidden="1" customWidth="1"/>
    <col min="12" max="12" width="14.421875" style="9" customWidth="1"/>
    <col min="13" max="14" width="11.57421875" style="3" customWidth="1"/>
    <col min="15" max="15" width="9.7109375" style="3" customWidth="1"/>
    <col min="16" max="16" width="11.28125" style="2" customWidth="1"/>
    <col min="17" max="17" width="10.421875" style="2" customWidth="1"/>
    <col min="18" max="18" width="9.8515625" style="2" customWidth="1"/>
    <col min="19" max="21" width="10.28125" style="2" customWidth="1"/>
    <col min="22" max="22" width="10.421875" style="2" customWidth="1"/>
    <col min="23" max="23" width="11.140625" style="2" customWidth="1"/>
    <col min="24" max="25" width="10.8515625" style="2" customWidth="1"/>
    <col min="26" max="26" width="11.140625" style="2" customWidth="1"/>
    <col min="27" max="28" width="8.7109375" style="2" customWidth="1"/>
    <col min="29" max="29" width="13.00390625" style="2" customWidth="1"/>
    <col min="30" max="30" width="15.00390625" style="2" customWidth="1"/>
    <col min="31" max="16384" width="8.7109375" style="2" customWidth="1"/>
  </cols>
  <sheetData>
    <row r="1" spans="1:15" ht="15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8" t="s">
        <v>1</v>
      </c>
      <c r="N1" s="4"/>
      <c r="O1" s="4"/>
    </row>
    <row r="2" spans="1:15" ht="19.5" customHeight="1">
      <c r="A2" s="113" t="s">
        <v>45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"/>
      <c r="N2" s="1"/>
      <c r="O2" s="1"/>
    </row>
    <row r="3" spans="2:22" ht="15.75"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20">
        <v>4372.2</v>
      </c>
      <c r="M3" s="114" t="s">
        <v>3</v>
      </c>
      <c r="N3" s="114"/>
      <c r="O3" s="114"/>
      <c r="P3" s="114"/>
      <c r="Q3" s="114"/>
      <c r="R3" s="114"/>
      <c r="S3" s="114"/>
      <c r="T3" s="114"/>
      <c r="U3" s="114"/>
      <c r="V3" s="5"/>
    </row>
    <row r="4" spans="2:25" ht="15.75"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20">
        <v>72</v>
      </c>
      <c r="M4" s="124" t="s">
        <v>85</v>
      </c>
      <c r="N4" s="114"/>
      <c r="O4" s="114"/>
      <c r="P4" s="114"/>
      <c r="Q4" s="114"/>
      <c r="R4" s="114"/>
      <c r="S4" s="114"/>
      <c r="T4" s="114"/>
      <c r="U4" s="114"/>
      <c r="V4" s="6"/>
      <c r="W4" s="6"/>
      <c r="X4" s="6"/>
      <c r="Y4" s="6"/>
    </row>
    <row r="5" spans="2:25" ht="15.75">
      <c r="B5" s="19" t="s">
        <v>5</v>
      </c>
      <c r="C5" s="19"/>
      <c r="D5" s="19"/>
      <c r="E5" s="19"/>
      <c r="F5" s="19"/>
      <c r="G5" s="19"/>
      <c r="H5" s="19"/>
      <c r="I5" s="19"/>
      <c r="J5" s="19"/>
      <c r="K5" s="19"/>
      <c r="L5" s="20">
        <v>212</v>
      </c>
      <c r="M5" s="111" t="s">
        <v>6</v>
      </c>
      <c r="N5" s="111"/>
      <c r="O5" s="111"/>
      <c r="P5" s="111"/>
      <c r="Q5" s="111"/>
      <c r="R5" s="111"/>
      <c r="S5" s="111"/>
      <c r="T5" s="111"/>
      <c r="U5" s="111"/>
      <c r="V5" s="7"/>
      <c r="W5" s="8"/>
      <c r="X5" s="8"/>
      <c r="Y5" s="8"/>
    </row>
    <row r="6" spans="2:25" ht="15.75">
      <c r="B6" s="19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20" t="s">
        <v>8</v>
      </c>
      <c r="M6" s="111" t="s">
        <v>9</v>
      </c>
      <c r="N6" s="111"/>
      <c r="O6" s="111"/>
      <c r="P6" s="111"/>
      <c r="Q6" s="111"/>
      <c r="R6" s="111"/>
      <c r="S6" s="111"/>
      <c r="T6" s="111"/>
      <c r="U6" s="111"/>
      <c r="V6" s="7"/>
      <c r="W6" s="8"/>
      <c r="X6" s="8"/>
      <c r="Y6" s="8"/>
    </row>
    <row r="7" spans="2:25" ht="15.75">
      <c r="B7" s="19" t="s">
        <v>10</v>
      </c>
      <c r="C7" s="19"/>
      <c r="D7" s="19"/>
      <c r="E7" s="19"/>
      <c r="F7" s="19"/>
      <c r="G7" s="19"/>
      <c r="H7" s="19"/>
      <c r="I7" s="19"/>
      <c r="J7" s="19"/>
      <c r="K7" s="19"/>
      <c r="L7" s="20">
        <v>1985</v>
      </c>
      <c r="M7" s="111" t="s">
        <v>11</v>
      </c>
      <c r="N7" s="111"/>
      <c r="O7" s="111"/>
      <c r="P7" s="111"/>
      <c r="Q7" s="111"/>
      <c r="R7" s="111"/>
      <c r="S7" s="111"/>
      <c r="T7" s="111"/>
      <c r="U7" s="111"/>
      <c r="V7" s="7"/>
      <c r="W7" s="8"/>
      <c r="X7" s="8"/>
      <c r="Y7" s="8"/>
    </row>
    <row r="8" spans="2:25" ht="15.75">
      <c r="B8" s="19" t="s">
        <v>12</v>
      </c>
      <c r="C8" s="19"/>
      <c r="D8" s="19"/>
      <c r="E8" s="19"/>
      <c r="F8" s="19"/>
      <c r="G8" s="19"/>
      <c r="H8" s="19"/>
      <c r="I8" s="19"/>
      <c r="J8" s="19"/>
      <c r="K8" s="19"/>
      <c r="L8" s="20">
        <v>5</v>
      </c>
      <c r="M8" s="111" t="s">
        <v>13</v>
      </c>
      <c r="N8" s="111"/>
      <c r="O8" s="111"/>
      <c r="P8" s="111"/>
      <c r="Q8" s="111"/>
      <c r="R8" s="111"/>
      <c r="S8" s="111"/>
      <c r="T8" s="111"/>
      <c r="U8" s="111"/>
      <c r="V8" s="7"/>
      <c r="W8" s="8"/>
      <c r="X8" s="8"/>
      <c r="Y8" s="8"/>
    </row>
    <row r="9" spans="2:25" ht="15.75"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20">
        <v>8</v>
      </c>
      <c r="M9" s="111" t="s">
        <v>15</v>
      </c>
      <c r="N9" s="111"/>
      <c r="O9" s="111"/>
      <c r="P9" s="111"/>
      <c r="Q9" s="111"/>
      <c r="R9" s="111"/>
      <c r="S9" s="111"/>
      <c r="T9" s="111"/>
      <c r="U9" s="111"/>
      <c r="V9" s="7"/>
      <c r="W9" s="8"/>
      <c r="X9" s="8"/>
      <c r="Y9" s="8"/>
    </row>
    <row r="10" spans="2:25" ht="15.75">
      <c r="B10" s="19" t="s">
        <v>16</v>
      </c>
      <c r="C10" s="19"/>
      <c r="D10" s="19"/>
      <c r="E10" s="19"/>
      <c r="F10" s="19"/>
      <c r="G10" s="19"/>
      <c r="H10" s="19"/>
      <c r="I10" s="19"/>
      <c r="J10" s="19"/>
      <c r="K10" s="19"/>
      <c r="L10" s="20">
        <v>1180</v>
      </c>
      <c r="M10" s="111" t="s">
        <v>17</v>
      </c>
      <c r="N10" s="111"/>
      <c r="O10" s="111"/>
      <c r="P10" s="111"/>
      <c r="Q10" s="111"/>
      <c r="R10" s="111"/>
      <c r="S10" s="111"/>
      <c r="T10" s="111"/>
      <c r="U10" s="111"/>
      <c r="V10" s="7"/>
      <c r="W10" s="8"/>
      <c r="X10" s="8"/>
      <c r="Y10" s="8"/>
    </row>
    <row r="11" spans="2:25" ht="15.75"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20">
        <v>659.5</v>
      </c>
      <c r="M11" s="111" t="s">
        <v>86</v>
      </c>
      <c r="N11" s="111"/>
      <c r="O11" s="111"/>
      <c r="P11" s="111"/>
      <c r="Q11" s="111"/>
      <c r="R11" s="111"/>
      <c r="S11" s="111"/>
      <c r="T11" s="111"/>
      <c r="U11" s="111"/>
      <c r="V11" s="7"/>
      <c r="W11" s="8"/>
      <c r="X11" s="8"/>
      <c r="Y11" s="8"/>
    </row>
    <row r="12" spans="2:25" ht="15.75">
      <c r="B12" s="19" t="s">
        <v>73</v>
      </c>
      <c r="C12" s="19"/>
      <c r="D12" s="19"/>
      <c r="E12" s="19"/>
      <c r="F12" s="19"/>
      <c r="G12" s="19"/>
      <c r="H12" s="19"/>
      <c r="I12" s="19"/>
      <c r="J12" s="19"/>
      <c r="K12" s="19"/>
      <c r="L12" s="21">
        <v>-174879</v>
      </c>
      <c r="M12" s="98"/>
      <c r="N12" s="99"/>
      <c r="O12" s="99"/>
      <c r="P12" s="99"/>
      <c r="Q12" s="99"/>
      <c r="R12" s="99"/>
      <c r="S12" s="99"/>
      <c r="T12" s="99"/>
      <c r="U12" s="100"/>
      <c r="V12" s="7"/>
      <c r="W12" s="8"/>
      <c r="X12" s="8"/>
      <c r="Y12" s="8"/>
    </row>
    <row r="13" spans="2:25" ht="15.75">
      <c r="B13" s="19" t="s">
        <v>74</v>
      </c>
      <c r="C13" s="19"/>
      <c r="D13" s="19"/>
      <c r="E13" s="19"/>
      <c r="F13" s="19"/>
      <c r="G13" s="19"/>
      <c r="H13" s="19"/>
      <c r="I13" s="19"/>
      <c r="J13" s="19"/>
      <c r="K13" s="19"/>
      <c r="L13" s="21">
        <f>(4.5*12*L3)*0.94</f>
        <v>221932.87199999997</v>
      </c>
      <c r="M13" s="98"/>
      <c r="N13" s="99"/>
      <c r="O13" s="99"/>
      <c r="P13" s="99"/>
      <c r="Q13" s="99"/>
      <c r="R13" s="99"/>
      <c r="S13" s="99"/>
      <c r="T13" s="99"/>
      <c r="U13" s="100"/>
      <c r="V13" s="7"/>
      <c r="W13" s="8"/>
      <c r="X13" s="8"/>
      <c r="Y13" s="8"/>
    </row>
    <row r="14" spans="2:22" ht="15.75">
      <c r="B14" s="19" t="s">
        <v>75</v>
      </c>
      <c r="C14" s="19"/>
      <c r="D14" s="19"/>
      <c r="E14" s="19"/>
      <c r="F14" s="19"/>
      <c r="G14" s="19"/>
      <c r="H14" s="19"/>
      <c r="I14" s="19"/>
      <c r="J14" s="19"/>
      <c r="K14" s="19"/>
      <c r="L14" s="21">
        <v>23535</v>
      </c>
      <c r="M14" s="98"/>
      <c r="N14" s="99"/>
      <c r="O14" s="99"/>
      <c r="P14" s="99"/>
      <c r="Q14" s="99"/>
      <c r="R14" s="99"/>
      <c r="S14" s="99"/>
      <c r="T14" s="99"/>
      <c r="U14" s="100"/>
      <c r="V14" s="5"/>
    </row>
    <row r="15" spans="2:22" ht="15.75">
      <c r="B15" s="22" t="s">
        <v>76</v>
      </c>
      <c r="C15" s="22"/>
      <c r="D15" s="22"/>
      <c r="E15" s="22"/>
      <c r="F15" s="22"/>
      <c r="G15" s="22"/>
      <c r="H15" s="22"/>
      <c r="I15" s="22"/>
      <c r="J15" s="22"/>
      <c r="K15" s="22"/>
      <c r="L15" s="21">
        <f>SUM(L12:L14)</f>
        <v>70588.87199999997</v>
      </c>
      <c r="M15" s="98"/>
      <c r="N15" s="99"/>
      <c r="O15" s="99"/>
      <c r="P15" s="99"/>
      <c r="Q15" s="99"/>
      <c r="R15" s="99"/>
      <c r="S15" s="99"/>
      <c r="T15" s="99"/>
      <c r="U15" s="100"/>
      <c r="V15" s="5"/>
    </row>
    <row r="16" spans="2:22" ht="16.5" thickBo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119"/>
      <c r="N16" s="120"/>
      <c r="O16" s="120"/>
      <c r="P16" s="120"/>
      <c r="Q16" s="120"/>
      <c r="R16" s="120"/>
      <c r="S16" s="120"/>
      <c r="T16" s="120"/>
      <c r="U16" s="121"/>
      <c r="V16" s="5"/>
    </row>
    <row r="17" spans="2:41" s="5" customFormat="1" ht="28.5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105" t="s">
        <v>71</v>
      </c>
      <c r="M17" s="106"/>
      <c r="N17" s="106"/>
      <c r="O17" s="107"/>
      <c r="P17" s="58"/>
      <c r="Q17" s="75" t="s">
        <v>72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76"/>
      <c r="AC17" s="69" t="s">
        <v>81</v>
      </c>
      <c r="AD17" s="94" t="s">
        <v>80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2:30" s="5" customFormat="1" ht="12.75" customHeight="1">
      <c r="B18" s="108" t="s">
        <v>19</v>
      </c>
      <c r="C18" s="101" t="s">
        <v>20</v>
      </c>
      <c r="D18" s="101" t="s">
        <v>21</v>
      </c>
      <c r="E18" s="101" t="s">
        <v>22</v>
      </c>
      <c r="F18" s="101" t="s">
        <v>23</v>
      </c>
      <c r="G18" s="101" t="s">
        <v>24</v>
      </c>
      <c r="H18" s="101" t="s">
        <v>25</v>
      </c>
      <c r="I18" s="101" t="s">
        <v>26</v>
      </c>
      <c r="J18" s="101" t="s">
        <v>27</v>
      </c>
      <c r="K18" s="101" t="s">
        <v>28</v>
      </c>
      <c r="L18" s="115" t="s">
        <v>60</v>
      </c>
      <c r="M18" s="103" t="s">
        <v>61</v>
      </c>
      <c r="N18" s="103" t="s">
        <v>65</v>
      </c>
      <c r="O18" s="117" t="s">
        <v>62</v>
      </c>
      <c r="P18" s="122" t="s">
        <v>29</v>
      </c>
      <c r="Q18" s="77" t="s">
        <v>30</v>
      </c>
      <c r="R18" s="44" t="s">
        <v>31</v>
      </c>
      <c r="S18" s="44" t="s">
        <v>32</v>
      </c>
      <c r="T18" s="44" t="s">
        <v>33</v>
      </c>
      <c r="U18" s="44" t="s">
        <v>34</v>
      </c>
      <c r="V18" s="44" t="s">
        <v>35</v>
      </c>
      <c r="W18" s="44" t="s">
        <v>36</v>
      </c>
      <c r="X18" s="44" t="s">
        <v>37</v>
      </c>
      <c r="Y18" s="44" t="s">
        <v>38</v>
      </c>
      <c r="Z18" s="44" t="s">
        <v>39</v>
      </c>
      <c r="AA18" s="44" t="s">
        <v>40</v>
      </c>
      <c r="AB18" s="78" t="s">
        <v>41</v>
      </c>
      <c r="AC18" s="70" t="s">
        <v>42</v>
      </c>
      <c r="AD18" s="95"/>
    </row>
    <row r="19" spans="2:30" s="5" customFormat="1" ht="40.5" customHeight="1">
      <c r="B19" s="109"/>
      <c r="C19" s="102"/>
      <c r="D19" s="102"/>
      <c r="E19" s="102"/>
      <c r="F19" s="102"/>
      <c r="G19" s="102"/>
      <c r="H19" s="102"/>
      <c r="I19" s="102"/>
      <c r="J19" s="102"/>
      <c r="K19" s="102"/>
      <c r="L19" s="116"/>
      <c r="M19" s="104"/>
      <c r="N19" s="104"/>
      <c r="O19" s="118"/>
      <c r="P19" s="123"/>
      <c r="Q19" s="79"/>
      <c r="R19" s="45"/>
      <c r="S19" s="45"/>
      <c r="T19" s="46"/>
      <c r="U19" s="46"/>
      <c r="V19" s="46"/>
      <c r="W19" s="46"/>
      <c r="X19" s="46"/>
      <c r="Y19" s="46"/>
      <c r="Z19" s="46"/>
      <c r="AA19" s="46"/>
      <c r="AB19" s="80"/>
      <c r="AC19" s="71"/>
      <c r="AD19" s="72"/>
    </row>
    <row r="20" spans="2:30" ht="18" customHeight="1">
      <c r="B20" s="28" t="s">
        <v>48</v>
      </c>
      <c r="C20" s="10"/>
      <c r="D20" s="10"/>
      <c r="E20" s="10"/>
      <c r="F20" s="10"/>
      <c r="G20" s="10"/>
      <c r="H20" s="10"/>
      <c r="I20" s="10"/>
      <c r="J20" s="10"/>
      <c r="K20" s="10"/>
      <c r="L20" s="10" t="s">
        <v>66</v>
      </c>
      <c r="M20" s="10"/>
      <c r="N20" s="10"/>
      <c r="O20" s="29">
        <v>5000</v>
      </c>
      <c r="P20" s="59" t="s">
        <v>43</v>
      </c>
      <c r="Q20" s="81"/>
      <c r="R20" s="11">
        <v>680.55</v>
      </c>
      <c r="S20" s="11"/>
      <c r="T20" s="12"/>
      <c r="U20" s="12"/>
      <c r="V20" s="12"/>
      <c r="W20" s="12">
        <v>1530.42</v>
      </c>
      <c r="X20" s="12"/>
      <c r="Y20" s="12">
        <v>4917.17</v>
      </c>
      <c r="Z20" s="12">
        <f>16455.1</f>
        <v>16455.1</v>
      </c>
      <c r="AA20" s="12"/>
      <c r="AB20" s="73"/>
      <c r="AC20" s="91">
        <f>SUM(Q20:AB20)</f>
        <v>23583.239999999998</v>
      </c>
      <c r="AD20" s="73"/>
    </row>
    <row r="21" spans="2:30" ht="18" customHeight="1">
      <c r="B21" s="30" t="s">
        <v>46</v>
      </c>
      <c r="C21" s="14"/>
      <c r="D21" s="13"/>
      <c r="E21" s="13"/>
      <c r="F21" s="13"/>
      <c r="G21" s="13"/>
      <c r="H21" s="13"/>
      <c r="I21" s="13"/>
      <c r="J21" s="13"/>
      <c r="K21" s="13"/>
      <c r="L21" s="10"/>
      <c r="M21" s="10"/>
      <c r="N21" s="10"/>
      <c r="O21" s="29"/>
      <c r="P21" s="60" t="s">
        <v>43</v>
      </c>
      <c r="Q21" s="81"/>
      <c r="R21" s="11"/>
      <c r="S21" s="11">
        <v>18173.02</v>
      </c>
      <c r="T21" s="12"/>
      <c r="U21" s="12"/>
      <c r="V21" s="12"/>
      <c r="W21" s="12"/>
      <c r="X21" s="12"/>
      <c r="Y21" s="12"/>
      <c r="Z21" s="12"/>
      <c r="AA21" s="12"/>
      <c r="AB21" s="73"/>
      <c r="AC21" s="91">
        <f>SUM(Q21:AB21)</f>
        <v>18173.02</v>
      </c>
      <c r="AD21" s="73"/>
    </row>
    <row r="22" spans="2:30" ht="17.25" customHeight="1">
      <c r="B22" s="31" t="s">
        <v>67</v>
      </c>
      <c r="C22" s="15"/>
      <c r="D22" s="16"/>
      <c r="E22" s="16"/>
      <c r="F22" s="16"/>
      <c r="G22" s="16"/>
      <c r="H22" s="16"/>
      <c r="I22" s="16"/>
      <c r="J22" s="16"/>
      <c r="K22" s="16"/>
      <c r="L22" s="10" t="s">
        <v>63</v>
      </c>
      <c r="M22" s="10"/>
      <c r="N22" s="10"/>
      <c r="O22" s="29"/>
      <c r="P22" s="61" t="s">
        <v>43</v>
      </c>
      <c r="Q22" s="8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82"/>
      <c r="AC22" s="91">
        <f>SUM(Q22:AB22)</f>
        <v>0</v>
      </c>
      <c r="AD22" s="73"/>
    </row>
    <row r="23" spans="2:30" ht="15.75">
      <c r="B23" s="31" t="s">
        <v>47</v>
      </c>
      <c r="C23" s="15"/>
      <c r="D23" s="16"/>
      <c r="E23" s="16"/>
      <c r="F23" s="16"/>
      <c r="G23" s="16"/>
      <c r="H23" s="16"/>
      <c r="I23" s="16"/>
      <c r="J23" s="16"/>
      <c r="K23" s="16"/>
      <c r="L23" s="10" t="s">
        <v>64</v>
      </c>
      <c r="M23" s="10">
        <v>2</v>
      </c>
      <c r="N23" s="10">
        <v>5000</v>
      </c>
      <c r="O23" s="29">
        <v>10000</v>
      </c>
      <c r="P23" s="61" t="s">
        <v>43</v>
      </c>
      <c r="Q23" s="81"/>
      <c r="R23" s="11"/>
      <c r="S23" s="11"/>
      <c r="T23" s="11"/>
      <c r="U23" s="11"/>
      <c r="V23" s="11">
        <v>5861.73</v>
      </c>
      <c r="W23" s="11"/>
      <c r="X23" s="11"/>
      <c r="Y23" s="11"/>
      <c r="Z23" s="11"/>
      <c r="AA23" s="11"/>
      <c r="AB23" s="82"/>
      <c r="AC23" s="91">
        <f>SUM(Q23:AB23)</f>
        <v>5861.73</v>
      </c>
      <c r="AD23" s="73"/>
    </row>
    <row r="24" spans="2:30" ht="15.75">
      <c r="B24" s="48" t="s">
        <v>78</v>
      </c>
      <c r="C24" s="49"/>
      <c r="D24" s="50"/>
      <c r="E24" s="50"/>
      <c r="F24" s="50"/>
      <c r="G24" s="50"/>
      <c r="H24" s="50"/>
      <c r="I24" s="50"/>
      <c r="J24" s="50"/>
      <c r="K24" s="51"/>
      <c r="L24" s="52" t="s">
        <v>77</v>
      </c>
      <c r="M24" s="52">
        <v>3</v>
      </c>
      <c r="N24" s="52"/>
      <c r="O24" s="53">
        <v>58500</v>
      </c>
      <c r="P24" s="62" t="s">
        <v>43</v>
      </c>
      <c r="Q24" s="81"/>
      <c r="R24" s="11"/>
      <c r="S24" s="11"/>
      <c r="T24" s="11"/>
      <c r="U24" s="11"/>
      <c r="V24" s="11"/>
      <c r="W24" s="12">
        <v>54997</v>
      </c>
      <c r="X24" s="11"/>
      <c r="Y24" s="11"/>
      <c r="Z24" s="11"/>
      <c r="AA24" s="11"/>
      <c r="AB24" s="82"/>
      <c r="AC24" s="91">
        <f>SUM(W24:AB24)</f>
        <v>54997</v>
      </c>
      <c r="AD24" s="73"/>
    </row>
    <row r="25" spans="2:30" ht="15.75">
      <c r="B25" s="48" t="s">
        <v>79</v>
      </c>
      <c r="C25" s="49"/>
      <c r="D25" s="50"/>
      <c r="E25" s="50"/>
      <c r="F25" s="50"/>
      <c r="G25" s="50"/>
      <c r="H25" s="50"/>
      <c r="I25" s="50"/>
      <c r="J25" s="50"/>
      <c r="K25" s="51"/>
      <c r="L25" s="52"/>
      <c r="M25" s="52"/>
      <c r="N25" s="52"/>
      <c r="O25" s="53">
        <v>5000</v>
      </c>
      <c r="P25" s="62" t="s">
        <v>43</v>
      </c>
      <c r="Q25" s="81"/>
      <c r="R25" s="11"/>
      <c r="S25" s="11"/>
      <c r="T25" s="11"/>
      <c r="U25" s="11"/>
      <c r="V25" s="11"/>
      <c r="W25" s="12"/>
      <c r="X25" s="11"/>
      <c r="Y25" s="11"/>
      <c r="Z25" s="11"/>
      <c r="AA25" s="11"/>
      <c r="AB25" s="82"/>
      <c r="AC25" s="91"/>
      <c r="AD25" s="73"/>
    </row>
    <row r="26" spans="2:30" ht="15.75">
      <c r="B26" s="48" t="s">
        <v>82</v>
      </c>
      <c r="C26" s="49"/>
      <c r="D26" s="50"/>
      <c r="E26" s="50"/>
      <c r="F26" s="50"/>
      <c r="G26" s="50"/>
      <c r="H26" s="50"/>
      <c r="I26" s="50"/>
      <c r="J26" s="50"/>
      <c r="K26" s="51"/>
      <c r="L26" s="52" t="s">
        <v>83</v>
      </c>
      <c r="M26" s="52"/>
      <c r="N26" s="52"/>
      <c r="O26" s="53"/>
      <c r="P26" s="62" t="s">
        <v>43</v>
      </c>
      <c r="Q26" s="86"/>
      <c r="R26" s="87"/>
      <c r="S26" s="87"/>
      <c r="T26" s="87"/>
      <c r="U26" s="87"/>
      <c r="V26" s="87"/>
      <c r="W26" s="88">
        <v>24864.87</v>
      </c>
      <c r="X26" s="87"/>
      <c r="Y26" s="87"/>
      <c r="Z26" s="87"/>
      <c r="AA26" s="87"/>
      <c r="AB26" s="89"/>
      <c r="AC26" s="92">
        <f>SUM(Q26:AB26)</f>
        <v>24864.87</v>
      </c>
      <c r="AD26" s="90"/>
    </row>
    <row r="27" spans="2:30" ht="15.75">
      <c r="B27" s="48" t="s">
        <v>84</v>
      </c>
      <c r="C27" s="49"/>
      <c r="D27" s="50"/>
      <c r="E27" s="50"/>
      <c r="F27" s="50"/>
      <c r="G27" s="50"/>
      <c r="H27" s="50"/>
      <c r="I27" s="50"/>
      <c r="J27" s="50"/>
      <c r="K27" s="51"/>
      <c r="L27" s="52"/>
      <c r="M27" s="52"/>
      <c r="N27" s="52"/>
      <c r="O27" s="53"/>
      <c r="P27" s="62"/>
      <c r="Q27" s="86"/>
      <c r="R27" s="87"/>
      <c r="S27" s="87"/>
      <c r="T27" s="87"/>
      <c r="U27" s="87"/>
      <c r="V27" s="87"/>
      <c r="W27" s="88">
        <v>21412</v>
      </c>
      <c r="X27" s="87"/>
      <c r="Y27" s="87"/>
      <c r="Z27" s="87"/>
      <c r="AA27" s="87"/>
      <c r="AB27" s="89"/>
      <c r="AC27" s="92">
        <f>SUM(Q27:AB27)</f>
        <v>21412</v>
      </c>
      <c r="AD27" s="90"/>
    </row>
    <row r="28" spans="2:30" s="5" customFormat="1" ht="16.5" thickBot="1">
      <c r="B28" s="37" t="s">
        <v>44</v>
      </c>
      <c r="C28" s="38"/>
      <c r="D28" s="38"/>
      <c r="E28" s="38"/>
      <c r="F28" s="38"/>
      <c r="G28" s="38"/>
      <c r="H28" s="38"/>
      <c r="I28" s="38"/>
      <c r="J28" s="38"/>
      <c r="K28" s="39"/>
      <c r="L28" s="40"/>
      <c r="M28" s="40"/>
      <c r="N28" s="40"/>
      <c r="O28" s="41">
        <f>SUM(O20:O25)</f>
        <v>78500</v>
      </c>
      <c r="P28" s="63" t="s">
        <v>43</v>
      </c>
      <c r="Q28" s="83">
        <f aca="true" t="shared" si="0" ref="Q28:Y28">SUM(Q20:Q23)</f>
        <v>0</v>
      </c>
      <c r="R28" s="84">
        <f t="shared" si="0"/>
        <v>680.55</v>
      </c>
      <c r="S28" s="84">
        <f t="shared" si="0"/>
        <v>18173.02</v>
      </c>
      <c r="T28" s="84">
        <f t="shared" si="0"/>
        <v>0</v>
      </c>
      <c r="U28" s="84">
        <f>SUM(U20:U23)</f>
        <v>0</v>
      </c>
      <c r="V28" s="84">
        <f>SUM(V20:V23)</f>
        <v>5861.73</v>
      </c>
      <c r="W28" s="84">
        <f>SUM(W20:W27)</f>
        <v>102804.29</v>
      </c>
      <c r="X28" s="84">
        <f t="shared" si="0"/>
        <v>0</v>
      </c>
      <c r="Y28" s="84">
        <f t="shared" si="0"/>
        <v>4917.17</v>
      </c>
      <c r="Z28" s="84">
        <f>SUM(Z20:Z23)</f>
        <v>16455.1</v>
      </c>
      <c r="AA28" s="84">
        <f>SUM(AA20:AA24)</f>
        <v>0</v>
      </c>
      <c r="AB28" s="85">
        <f>SUM(AB20:AB24)</f>
        <v>0</v>
      </c>
      <c r="AC28" s="83">
        <f>SUM(AC20:AC27)</f>
        <v>148891.86</v>
      </c>
      <c r="AD28" s="74">
        <f>L15-AC28</f>
        <v>-78302.98800000001</v>
      </c>
    </row>
    <row r="29" spans="2:29" ht="15.75">
      <c r="B29" s="96" t="s">
        <v>69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AC29" s="93"/>
    </row>
    <row r="30" spans="2:25" ht="15.7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2:25" ht="15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19" s="5" customFormat="1" ht="15.75">
      <c r="A32" s="32"/>
      <c r="B32" s="33" t="s">
        <v>49</v>
      </c>
      <c r="C32" s="33"/>
      <c r="D32" s="33"/>
      <c r="E32" s="33"/>
      <c r="F32" s="33"/>
      <c r="G32" s="33"/>
      <c r="H32" s="33"/>
      <c r="I32" s="33"/>
      <c r="J32" s="33"/>
      <c r="L32" s="17"/>
      <c r="M32" s="17"/>
      <c r="N32" s="17"/>
      <c r="O32" s="17"/>
      <c r="P32" s="34"/>
      <c r="Q32" s="35"/>
      <c r="R32" s="35"/>
      <c r="S32" s="35"/>
    </row>
    <row r="33" spans="1:19" s="5" customFormat="1" ht="15.75">
      <c r="A33" s="32"/>
      <c r="B33" s="33" t="s">
        <v>50</v>
      </c>
      <c r="C33" s="33"/>
      <c r="D33" s="33"/>
      <c r="E33" s="33"/>
      <c r="F33" s="33"/>
      <c r="G33" s="33"/>
      <c r="H33" s="33"/>
      <c r="I33" s="33"/>
      <c r="J33" s="33"/>
      <c r="L33" s="17" t="s">
        <v>70</v>
      </c>
      <c r="M33" s="17"/>
      <c r="N33" s="17"/>
      <c r="O33" s="17"/>
      <c r="P33" s="34"/>
      <c r="Q33" s="35"/>
      <c r="R33" s="35"/>
      <c r="S33" s="35"/>
    </row>
    <row r="34" spans="1:10" ht="15.7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24" ht="15.75">
      <c r="A35" s="23">
        <v>1</v>
      </c>
      <c r="B35" s="110" t="str">
        <f>B12</f>
        <v>Перевыполнение  ТР  на  01.01.2013 год.</v>
      </c>
      <c r="C35" s="110"/>
      <c r="D35" s="110"/>
      <c r="E35" s="110"/>
      <c r="F35" s="110"/>
      <c r="G35" s="24">
        <v>-115969</v>
      </c>
      <c r="H35" s="23"/>
      <c r="I35" s="23"/>
      <c r="J35" s="23"/>
      <c r="L35" s="57">
        <f>L12</f>
        <v>-174879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5.75">
      <c r="A36" s="23"/>
      <c r="B36" s="23"/>
      <c r="C36" s="23"/>
      <c r="D36" s="23"/>
      <c r="E36" s="23"/>
      <c r="F36" s="23"/>
      <c r="G36" s="23"/>
      <c r="H36" s="23"/>
      <c r="I36" s="23"/>
      <c r="J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5" customFormat="1" ht="15.75">
      <c r="A37" s="32"/>
      <c r="B37" s="32"/>
      <c r="C37" s="32"/>
      <c r="D37" s="32"/>
      <c r="E37" s="32"/>
      <c r="F37" s="32"/>
      <c r="L37" s="36" t="s">
        <v>30</v>
      </c>
      <c r="M37" s="36" t="s">
        <v>31</v>
      </c>
      <c r="N37" s="36" t="s">
        <v>32</v>
      </c>
      <c r="O37" s="36" t="s">
        <v>33</v>
      </c>
      <c r="P37" s="36" t="s">
        <v>34</v>
      </c>
      <c r="Q37" s="36" t="s">
        <v>35</v>
      </c>
      <c r="R37" s="36" t="s">
        <v>57</v>
      </c>
      <c r="S37" s="36" t="s">
        <v>37</v>
      </c>
      <c r="T37" s="36" t="s">
        <v>38</v>
      </c>
      <c r="U37" s="36" t="s">
        <v>39</v>
      </c>
      <c r="V37" s="36" t="s">
        <v>40</v>
      </c>
      <c r="W37" s="36" t="s">
        <v>58</v>
      </c>
      <c r="X37" s="36" t="s">
        <v>59</v>
      </c>
    </row>
    <row r="38" spans="1:24" ht="15.75">
      <c r="A38" s="23"/>
      <c r="B38" s="23"/>
      <c r="C38" s="23"/>
      <c r="D38" s="23"/>
      <c r="E38" s="23"/>
      <c r="F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5.75">
      <c r="A39" s="23">
        <v>2</v>
      </c>
      <c r="B39" s="110" t="s">
        <v>51</v>
      </c>
      <c r="C39" s="110"/>
      <c r="D39" s="110"/>
      <c r="E39" s="110"/>
      <c r="F39" s="110"/>
      <c r="L39" s="24">
        <v>18494.4</v>
      </c>
      <c r="M39" s="24">
        <v>18494.4</v>
      </c>
      <c r="N39" s="24">
        <v>18494.4</v>
      </c>
      <c r="O39" s="24">
        <v>18494.4</v>
      </c>
      <c r="P39" s="24">
        <v>18494.4</v>
      </c>
      <c r="Q39" s="24">
        <v>18494.4</v>
      </c>
      <c r="R39" s="24">
        <v>18494.4</v>
      </c>
      <c r="S39" s="24">
        <v>18494.4</v>
      </c>
      <c r="T39" s="24">
        <v>18494.4</v>
      </c>
      <c r="U39" s="24">
        <v>18494.4</v>
      </c>
      <c r="V39" s="24">
        <v>18494.4</v>
      </c>
      <c r="W39" s="24">
        <v>18494.4</v>
      </c>
      <c r="X39" s="55">
        <f>SUM(L39:W39)</f>
        <v>221932.79999999996</v>
      </c>
    </row>
    <row r="40" spans="1:24" ht="15.75">
      <c r="A40" s="23"/>
      <c r="B40" s="23"/>
      <c r="C40" s="23"/>
      <c r="D40" s="23"/>
      <c r="E40" s="23"/>
      <c r="F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56"/>
    </row>
    <row r="41" spans="1:24" ht="15.75">
      <c r="A41" s="23">
        <v>3</v>
      </c>
      <c r="B41" s="23" t="s">
        <v>68</v>
      </c>
      <c r="C41" s="23"/>
      <c r="D41" s="23"/>
      <c r="E41" s="23"/>
      <c r="F41" s="23"/>
      <c r="L41" s="57">
        <f>L14/12</f>
        <v>1961.25</v>
      </c>
      <c r="M41" s="57">
        <f aca="true" t="shared" si="1" ref="M41:W41">L41</f>
        <v>1961.25</v>
      </c>
      <c r="N41" s="57">
        <f t="shared" si="1"/>
        <v>1961.25</v>
      </c>
      <c r="O41" s="57">
        <f t="shared" si="1"/>
        <v>1961.25</v>
      </c>
      <c r="P41" s="57">
        <f t="shared" si="1"/>
        <v>1961.25</v>
      </c>
      <c r="Q41" s="57">
        <f t="shared" si="1"/>
        <v>1961.25</v>
      </c>
      <c r="R41" s="57">
        <v>2200</v>
      </c>
      <c r="S41" s="57">
        <f t="shared" si="1"/>
        <v>2200</v>
      </c>
      <c r="T41" s="57">
        <f t="shared" si="1"/>
        <v>2200</v>
      </c>
      <c r="U41" s="57">
        <f t="shared" si="1"/>
        <v>2200</v>
      </c>
      <c r="V41" s="57">
        <f t="shared" si="1"/>
        <v>2200</v>
      </c>
      <c r="W41" s="57">
        <f t="shared" si="1"/>
        <v>2200</v>
      </c>
      <c r="X41" s="55">
        <f>SUM(L41:W41)</f>
        <v>24967.5</v>
      </c>
    </row>
    <row r="42" spans="1:24" ht="15.75">
      <c r="A42" s="23"/>
      <c r="B42" s="23"/>
      <c r="C42" s="23"/>
      <c r="D42" s="23"/>
      <c r="E42" s="23"/>
      <c r="F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56"/>
    </row>
    <row r="43" spans="1:24" ht="15.75">
      <c r="A43" s="23">
        <v>4</v>
      </c>
      <c r="B43" s="110" t="s">
        <v>52</v>
      </c>
      <c r="C43" s="110"/>
      <c r="D43" s="110"/>
      <c r="E43" s="110"/>
      <c r="F43" s="110"/>
      <c r="L43" s="65">
        <f>L39*1.13</f>
        <v>20898.672</v>
      </c>
      <c r="M43" s="65">
        <f>M39*0.96</f>
        <v>17754.624</v>
      </c>
      <c r="N43" s="65">
        <f>N39*1.08</f>
        <v>19973.952</v>
      </c>
      <c r="O43" s="65">
        <f>O39*0.92</f>
        <v>17014.848</v>
      </c>
      <c r="P43" s="65">
        <f>P39*1</f>
        <v>18494.4</v>
      </c>
      <c r="Q43" s="65">
        <f>Q39*0.87</f>
        <v>16090.128</v>
      </c>
      <c r="R43" s="65">
        <v>20528</v>
      </c>
      <c r="S43" s="65">
        <f>S39*0.91</f>
        <v>16829.904000000002</v>
      </c>
      <c r="T43" s="65">
        <f>T39*0.85</f>
        <v>15720.240000000002</v>
      </c>
      <c r="U43" s="65">
        <v>22970</v>
      </c>
      <c r="V43" s="65">
        <f>V39*0.88</f>
        <v>16275.072000000002</v>
      </c>
      <c r="W43" s="65">
        <v>17896</v>
      </c>
      <c r="X43" s="55">
        <f>SUM(L43:W43)</f>
        <v>220445.84000000003</v>
      </c>
    </row>
    <row r="44" spans="1:24" ht="15.75">
      <c r="A44" s="23"/>
      <c r="B44" s="23"/>
      <c r="C44" s="23"/>
      <c r="D44" s="23"/>
      <c r="E44" s="23"/>
      <c r="F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56"/>
    </row>
    <row r="45" spans="1:24" ht="15.75">
      <c r="A45" s="23">
        <v>5</v>
      </c>
      <c r="B45" s="110" t="s">
        <v>53</v>
      </c>
      <c r="C45" s="110"/>
      <c r="D45" s="110"/>
      <c r="E45" s="110"/>
      <c r="F45" s="110"/>
      <c r="L45" s="57">
        <f aca="true" t="shared" si="2" ref="L45:Q45">L41</f>
        <v>1961.25</v>
      </c>
      <c r="M45" s="57">
        <f t="shared" si="2"/>
        <v>1961.25</v>
      </c>
      <c r="N45" s="57">
        <f t="shared" si="2"/>
        <v>1961.25</v>
      </c>
      <c r="O45" s="57">
        <f t="shared" si="2"/>
        <v>1961.25</v>
      </c>
      <c r="P45" s="57">
        <f t="shared" si="2"/>
        <v>1961.25</v>
      </c>
      <c r="Q45" s="57">
        <f t="shared" si="2"/>
        <v>1961.25</v>
      </c>
      <c r="R45" s="57">
        <f aca="true" t="shared" si="3" ref="R45:W45">R41</f>
        <v>2200</v>
      </c>
      <c r="S45" s="57">
        <f t="shared" si="3"/>
        <v>2200</v>
      </c>
      <c r="T45" s="57">
        <f t="shared" si="3"/>
        <v>2200</v>
      </c>
      <c r="U45" s="57">
        <f t="shared" si="3"/>
        <v>2200</v>
      </c>
      <c r="V45" s="57">
        <f t="shared" si="3"/>
        <v>2200</v>
      </c>
      <c r="W45" s="57">
        <f t="shared" si="3"/>
        <v>2200</v>
      </c>
      <c r="X45" s="55">
        <f>SUM(L45:W45)</f>
        <v>24967.5</v>
      </c>
    </row>
    <row r="46" spans="1:24" ht="15.75">
      <c r="A46" s="23"/>
      <c r="B46" s="23"/>
      <c r="C46" s="23"/>
      <c r="D46" s="23"/>
      <c r="E46" s="23"/>
      <c r="F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56"/>
    </row>
    <row r="47" spans="1:24" ht="15.75">
      <c r="A47" s="23">
        <v>6</v>
      </c>
      <c r="B47" s="110" t="s">
        <v>54</v>
      </c>
      <c r="C47" s="110"/>
      <c r="D47" s="110"/>
      <c r="E47" s="110"/>
      <c r="F47" s="110"/>
      <c r="L47" s="65">
        <f aca="true" t="shared" si="4" ref="L47:Q47">SUM(L43:L46)</f>
        <v>22859.922</v>
      </c>
      <c r="M47" s="65">
        <f t="shared" si="4"/>
        <v>19715.874</v>
      </c>
      <c r="N47" s="65">
        <f t="shared" si="4"/>
        <v>21935.202</v>
      </c>
      <c r="O47" s="65">
        <f t="shared" si="4"/>
        <v>18976.098</v>
      </c>
      <c r="P47" s="65">
        <f t="shared" si="4"/>
        <v>20455.65</v>
      </c>
      <c r="Q47" s="65">
        <f t="shared" si="4"/>
        <v>18051.378</v>
      </c>
      <c r="R47" s="65">
        <f aca="true" t="shared" si="5" ref="R47:W47">SUM(R43:R46)</f>
        <v>22728</v>
      </c>
      <c r="S47" s="65">
        <f t="shared" si="5"/>
        <v>19029.904000000002</v>
      </c>
      <c r="T47" s="65">
        <f t="shared" si="5"/>
        <v>17920.24</v>
      </c>
      <c r="U47" s="65">
        <f t="shared" si="5"/>
        <v>25170</v>
      </c>
      <c r="V47" s="65">
        <f t="shared" si="5"/>
        <v>18475.072</v>
      </c>
      <c r="W47" s="65">
        <f t="shared" si="5"/>
        <v>20096</v>
      </c>
      <c r="X47" s="55">
        <f>SUM(L47:W47)</f>
        <v>245413.34000000003</v>
      </c>
    </row>
    <row r="48" spans="1:24" ht="15.75">
      <c r="A48" s="23"/>
      <c r="B48" s="23"/>
      <c r="C48" s="23"/>
      <c r="D48" s="23"/>
      <c r="E48" s="23"/>
      <c r="F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56"/>
    </row>
    <row r="49" spans="1:24" ht="15.75">
      <c r="A49" s="23">
        <v>7</v>
      </c>
      <c r="B49" s="110" t="s">
        <v>55</v>
      </c>
      <c r="C49" s="110"/>
      <c r="D49" s="110"/>
      <c r="E49" s="110"/>
      <c r="F49" s="110"/>
      <c r="L49" s="54">
        <f aca="true" t="shared" si="6" ref="L49:W49">Q28</f>
        <v>0</v>
      </c>
      <c r="M49" s="54">
        <f t="shared" si="6"/>
        <v>680.55</v>
      </c>
      <c r="N49" s="54">
        <f t="shared" si="6"/>
        <v>18173.02</v>
      </c>
      <c r="O49" s="54">
        <f t="shared" si="6"/>
        <v>0</v>
      </c>
      <c r="P49" s="54">
        <f t="shared" si="6"/>
        <v>0</v>
      </c>
      <c r="Q49" s="54">
        <f t="shared" si="6"/>
        <v>5861.73</v>
      </c>
      <c r="R49" s="54">
        <f t="shared" si="6"/>
        <v>102804.29</v>
      </c>
      <c r="S49" s="54">
        <f t="shared" si="6"/>
        <v>0</v>
      </c>
      <c r="T49" s="54">
        <f t="shared" si="6"/>
        <v>4917.17</v>
      </c>
      <c r="U49" s="54">
        <f t="shared" si="6"/>
        <v>16455.1</v>
      </c>
      <c r="V49" s="54">
        <f t="shared" si="6"/>
        <v>0</v>
      </c>
      <c r="W49" s="54">
        <f t="shared" si="6"/>
        <v>0</v>
      </c>
      <c r="X49" s="55">
        <f>SUM(L49:W49)</f>
        <v>148891.86000000002</v>
      </c>
    </row>
    <row r="50" spans="1:24" ht="15.75">
      <c r="A50" s="23"/>
      <c r="B50" s="23"/>
      <c r="C50" s="23"/>
      <c r="D50" s="23"/>
      <c r="E50" s="23"/>
      <c r="F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56"/>
    </row>
    <row r="51" spans="1:24" ht="15.75">
      <c r="A51" s="23">
        <v>8</v>
      </c>
      <c r="B51" s="110" t="s">
        <v>56</v>
      </c>
      <c r="C51" s="110"/>
      <c r="D51" s="110"/>
      <c r="E51" s="110"/>
      <c r="F51" s="110"/>
      <c r="L51" s="54">
        <f>L35+L47-L49</f>
        <v>-152019.078</v>
      </c>
      <c r="M51" s="54">
        <f aca="true" t="shared" si="7" ref="M51:W51">L51+M47-M49</f>
        <v>-132983.754</v>
      </c>
      <c r="N51" s="54">
        <f t="shared" si="7"/>
        <v>-129221.57199999999</v>
      </c>
      <c r="O51" s="54">
        <f t="shared" si="7"/>
        <v>-110245.47399999999</v>
      </c>
      <c r="P51" s="54">
        <f t="shared" si="7"/>
        <v>-89789.824</v>
      </c>
      <c r="Q51" s="54">
        <f t="shared" si="7"/>
        <v>-77600.17599999999</v>
      </c>
      <c r="R51" s="54">
        <f t="shared" si="7"/>
        <v>-157676.466</v>
      </c>
      <c r="S51" s="54">
        <f t="shared" si="7"/>
        <v>-138646.56199999998</v>
      </c>
      <c r="T51" s="54">
        <f t="shared" si="7"/>
        <v>-125643.49199999997</v>
      </c>
      <c r="U51" s="54">
        <f t="shared" si="7"/>
        <v>-116928.59199999998</v>
      </c>
      <c r="V51" s="54">
        <f t="shared" si="7"/>
        <v>-98453.51999999997</v>
      </c>
      <c r="W51" s="54">
        <f t="shared" si="7"/>
        <v>-78357.51999999997</v>
      </c>
      <c r="X51" s="55">
        <f>L35-X49+X47</f>
        <v>-78357.51999999996</v>
      </c>
    </row>
    <row r="52" spans="12:23" ht="15.75">
      <c r="L52" s="66"/>
      <c r="M52" s="67"/>
      <c r="N52" s="67"/>
      <c r="O52" s="67"/>
      <c r="P52" s="68"/>
      <c r="Q52" s="68"/>
      <c r="R52" s="68"/>
      <c r="S52" s="68"/>
      <c r="T52" s="68"/>
      <c r="U52" s="68"/>
      <c r="V52" s="68"/>
      <c r="W52" s="68"/>
    </row>
    <row r="54" ht="15.75">
      <c r="B54" s="2">
        <v>2867</v>
      </c>
    </row>
  </sheetData>
  <sheetProtection/>
  <mergeCells count="41">
    <mergeCell ref="M11:U11"/>
    <mergeCell ref="L18:L19"/>
    <mergeCell ref="N18:N19"/>
    <mergeCell ref="M6:U6"/>
    <mergeCell ref="O18:O19"/>
    <mergeCell ref="M16:U16"/>
    <mergeCell ref="P18:P19"/>
    <mergeCell ref="M12:U12"/>
    <mergeCell ref="M13:U13"/>
    <mergeCell ref="M7:U7"/>
    <mergeCell ref="M8:U8"/>
    <mergeCell ref="M9:U9"/>
    <mergeCell ref="M10:U10"/>
    <mergeCell ref="A1:L1"/>
    <mergeCell ref="A2:L2"/>
    <mergeCell ref="M3:U3"/>
    <mergeCell ref="M4:U4"/>
    <mergeCell ref="M5:U5"/>
    <mergeCell ref="I18:I19"/>
    <mergeCell ref="G18:G19"/>
    <mergeCell ref="H18:H19"/>
    <mergeCell ref="B51:F51"/>
    <mergeCell ref="B43:F43"/>
    <mergeCell ref="B45:F45"/>
    <mergeCell ref="B47:F47"/>
    <mergeCell ref="B49:F49"/>
    <mergeCell ref="B39:F39"/>
    <mergeCell ref="B35:F35"/>
    <mergeCell ref="F18:F19"/>
    <mergeCell ref="D18:D19"/>
    <mergeCell ref="E18:E19"/>
    <mergeCell ref="AD17:AD18"/>
    <mergeCell ref="B29:Y30"/>
    <mergeCell ref="M14:U14"/>
    <mergeCell ref="M15:U15"/>
    <mergeCell ref="J18:J19"/>
    <mergeCell ref="M18:M19"/>
    <mergeCell ref="C18:C19"/>
    <mergeCell ref="L17:O17"/>
    <mergeCell ref="K18:K19"/>
    <mergeCell ref="B18:B19"/>
  </mergeCells>
  <printOptions horizontalCentered="1"/>
  <pageMargins left="0.2755905511811024" right="0.1968503937007874" top="0.3937007874015748" bottom="0" header="0.5118110236220472" footer="0.5118110236220472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2013-07-04T05:01:03Z</cp:lastPrinted>
  <dcterms:modified xsi:type="dcterms:W3CDTF">2014-01-21T05:41:04Z</dcterms:modified>
  <cp:category/>
  <cp:version/>
  <cp:contentType/>
  <cp:contentStatus/>
</cp:coreProperties>
</file>