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5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<sst xmlns="http://schemas.openxmlformats.org/spreadsheetml/2006/main" count="99" uniqueCount="82">
  <si>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</si>
  <si>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</si>
  <si>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</si>
  <si>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</si>
  <si>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3 подъезд;</t>
  </si>
  <si>
    <t>Материал стен</t>
  </si>
  <si>
    <t>кирпич</t>
  </si>
  <si>
    <t>Место расположения ввода ХВС, отопления, ГВС: 5 подъезд</t>
  </si>
  <si>
    <t>Год постройки</t>
  </si>
  <si>
    <t>Место расположения приборов учета ХВС, отопления,  ГВС: подъезд 4</t>
  </si>
  <si>
    <t>Этажность</t>
  </si>
  <si>
    <t>Количество теплоузлов – 3</t>
  </si>
  <si>
    <t>Подъезды</t>
  </si>
  <si>
    <t xml:space="preserve">Принадлежность  ТОС: "Северное", Худякова Т.А. </t>
  </si>
  <si>
    <t>Площадь придомовой территории (кв.м.)</t>
  </si>
  <si>
    <t>Обслуживает ТУ №1 тел 41-85-09</t>
  </si>
  <si>
    <t>Площадь лестничной клетки (кв.м.)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</si>
  <si>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</si>
  <si>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</si>
  <si>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</si>
  <si>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</si>
  <si>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</si>
  <si>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</si>
  <si>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</si>
  <si>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</si>
  <si>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</si>
  <si>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</si>
  <si>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</si>
  <si>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</si>
  <si>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</si>
  <si>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</si>
  <si>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</si>
  <si>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</si>
  <si>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</si>
  <si>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</si>
  <si>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</si>
  <si>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</si>
  <si>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</si>
  <si>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</si>
  <si>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</si>
  <si>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</si>
  <si>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</si>
  <si>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
 ул. Университетская, 25</t>
  </si>
  <si>
    <t>1.Ремонт мягкой кровли</t>
  </si>
  <si>
    <t>Электронный счет по текущему ремонту</t>
  </si>
  <si>
    <t>дома №25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</si>
  <si>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</si>
  <si>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</si>
  <si>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</si>
  <si>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</si>
  <si>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</si>
  <si>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</si>
  <si>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</si>
  <si>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</si>
  <si>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Электронный паспорт финансово-хозяйственной деятельности</t>
  </si>
  <si>
    <t>единица работ</t>
  </si>
  <si>
    <t>Объем</t>
  </si>
  <si>
    <t>Сумма, руб</t>
  </si>
  <si>
    <t>теплоузел</t>
  </si>
  <si>
    <t>Цена на единицу работ, руб</t>
  </si>
  <si>
    <t xml:space="preserve">дом </t>
  </si>
  <si>
    <t>кв.м.</t>
  </si>
  <si>
    <t xml:space="preserve">  Ед.  изм.</t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</si>
  <si>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</si>
  <si>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</si>
  <si>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</si>
  <si>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Перевыполнение  ТР  на  01.01.2013год.</t>
  </si>
  <si>
    <t>Тариф на ТР 2013г. -4,10</t>
  </si>
  <si>
    <t>Дополнительные доходы на 2013г.</t>
  </si>
  <si>
    <t>Сумма  к выполнению ТР на 2013 год</t>
  </si>
  <si>
    <t>План работ на 2013 г.</t>
  </si>
  <si>
    <t xml:space="preserve">          РЕЕСТР РАБОТ ПО ТЕКУЩЕМУ РЕМОНТУ ПО ВИДАМ РАБОТ И СТОИМОСТИ НА 2013 ГОД</t>
  </si>
  <si>
    <t>2. Сварочные, сантехнические работы</t>
  </si>
  <si>
    <t>3. Ээлектромонтажные работы</t>
  </si>
  <si>
    <t>4.Подготовка к отопительному сезону</t>
  </si>
  <si>
    <r>
      <t xml:space="preserve">5. Малярные работы </t>
    </r>
    <r>
      <rPr>
        <sz val="12"/>
        <color indexed="9"/>
        <rFont val="Times New Roman"/>
        <family val="1"/>
      </rPr>
      <t>(МАФ, контейнера 2шт.)</t>
    </r>
  </si>
  <si>
    <t>6. Ремонт балконного козырька и экранов</t>
  </si>
  <si>
    <t>остаток суммы к исполнению</t>
  </si>
  <si>
    <t>выполнено</t>
  </si>
  <si>
    <t>7. Энергосберегающие светильники( установка датчиков)</t>
  </si>
  <si>
    <t>Мастер участка - Глинин Генадий Анатальевич</t>
  </si>
  <si>
    <t xml:space="preserve">
Председатель совета МКД- Худякова Татьяна Алексеевна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</si>
</sst>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</numFmts>
  <fonts count="2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33" applyFont="1" applyFill="1" applyBorder="1" applyAlignment="1">
      <alignment horizontal="center"/>
      <protection/>
    </xf>
    <xf numFmtId="0" fontId="3" fillId="0" borderId="0" xfId="33" applyFont="1">
      <alignment/>
      <protection/>
    </xf>
    <xf numFmtId="0" fontId="3" fillId="0" borderId="0" xfId="33" applyFont="1" applyFill="1" applyAlignment="1">
      <alignment horizontal="center"/>
      <protection/>
    </xf>
    <xf numFmtId="0" fontId="3" fillId="0" borderId="0" xfId="33" applyFont="1" applyFill="1">
      <alignment/>
      <protection/>
    </xf>
    <xf numFmtId="0" fontId="2" fillId="0" borderId="0" xfId="33" applyFont="1" applyFill="1" applyBorder="1" applyAlignment="1">
      <alignment/>
      <protection/>
    </xf>
    <xf numFmtId="0" fontId="3" fillId="0" borderId="10" xfId="33" applyFont="1" applyBorder="1">
      <alignment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1" xfId="33" applyFont="1" applyFill="1" applyBorder="1">
      <alignment/>
      <protection/>
    </xf>
    <xf numFmtId="0" fontId="3" fillId="0" borderId="11" xfId="33" applyFont="1" applyBorder="1">
      <alignment/>
      <protection/>
    </xf>
    <xf numFmtId="0" fontId="3" fillId="0" borderId="12" xfId="33" applyFont="1" applyBorder="1">
      <alignment/>
      <protection/>
    </xf>
    <xf numFmtId="0" fontId="3" fillId="0" borderId="13" xfId="33" applyFont="1" applyBorder="1" applyAlignment="1">
      <alignment vertical="top" wrapText="1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0" xfId="33" applyFont="1" applyFill="1" applyBorder="1">
      <alignment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2" xfId="33" applyFont="1" applyFill="1" applyBorder="1">
      <alignment/>
      <protection/>
    </xf>
    <xf numFmtId="0" fontId="3" fillId="0" borderId="17" xfId="33" applyFont="1" applyBorder="1" applyAlignment="1">
      <alignment vertical="top" wrapText="1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11" xfId="33" applyFont="1" applyBorder="1">
      <alignment/>
      <protection/>
    </xf>
    <xf numFmtId="0" fontId="2" fillId="0" borderId="0" xfId="33" applyFont="1" applyFill="1" applyBorder="1" applyAlignment="1">
      <alignment horizontal="left" wrapText="1"/>
      <protection/>
    </xf>
    <xf numFmtId="0" fontId="3" fillId="0" borderId="0" xfId="33" applyFont="1" applyAlignment="1">
      <alignment horizontal="left"/>
      <protection/>
    </xf>
    <xf numFmtId="0" fontId="2" fillId="0" borderId="18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3" fillId="0" borderId="18" xfId="33" applyFont="1" applyBorder="1" applyAlignment="1">
      <alignment vertical="top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Fill="1" applyBorder="1" applyAlignment="1">
      <alignment horizontal="center"/>
      <protection/>
    </xf>
    <xf numFmtId="165" fontId="2" fillId="0" borderId="10" xfId="59" applyNumberFormat="1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vertical="distributed" wrapText="1"/>
      <protection/>
    </xf>
    <xf numFmtId="3" fontId="2" fillId="0" borderId="10" xfId="33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" fillId="0" borderId="0" xfId="33" applyFont="1" applyBorder="1">
      <alignment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10" xfId="0" applyFont="1" applyBorder="1" applyAlignment="1">
      <alignment/>
    </xf>
    <xf numFmtId="0" fontId="2" fillId="0" borderId="19" xfId="33" applyFont="1" applyBorder="1" applyAlignment="1">
      <alignment horizontal="left"/>
      <protection/>
    </xf>
    <xf numFmtId="0" fontId="3" fillId="0" borderId="20" xfId="33" applyFont="1" applyFill="1" applyBorder="1" applyAlignment="1">
      <alignment horizontal="center" vertical="top" wrapText="1"/>
      <protection/>
    </xf>
    <xf numFmtId="0" fontId="3" fillId="0" borderId="21" xfId="33" applyFont="1" applyFill="1" applyBorder="1" applyAlignment="1">
      <alignment horizontal="center" vertical="top" wrapText="1"/>
      <protection/>
    </xf>
    <xf numFmtId="0" fontId="3" fillId="0" borderId="22" xfId="33" applyFont="1" applyFill="1" applyBorder="1" applyAlignment="1">
      <alignment horizontal="center" vertical="top" wrapText="1"/>
      <protection/>
    </xf>
    <xf numFmtId="0" fontId="3" fillId="0" borderId="23" xfId="33" applyFont="1" applyBorder="1">
      <alignment/>
      <protection/>
    </xf>
    <xf numFmtId="0" fontId="3" fillId="0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horizontal="center" vertical="top" wrapText="1"/>
      <protection/>
    </xf>
    <xf numFmtId="0" fontId="2" fillId="0" borderId="26" xfId="33" applyFont="1" applyBorder="1">
      <alignment/>
      <protection/>
    </xf>
    <xf numFmtId="0" fontId="3" fillId="0" borderId="27" xfId="33" applyFont="1" applyBorder="1" applyAlignment="1">
      <alignment vertical="top" wrapText="1"/>
      <protection/>
    </xf>
    <xf numFmtId="0" fontId="3" fillId="0" borderId="22" xfId="33" applyFont="1" applyBorder="1" applyAlignment="1">
      <alignment vertical="top" wrapText="1"/>
      <protection/>
    </xf>
    <xf numFmtId="0" fontId="3" fillId="0" borderId="23" xfId="33" applyFont="1" applyBorder="1" applyAlignment="1">
      <alignment vertical="top" wrapText="1"/>
      <protection/>
    </xf>
    <xf numFmtId="0" fontId="2" fillId="0" borderId="28" xfId="33" applyFont="1" applyBorder="1" applyAlignment="1">
      <alignment vertical="top" wrapText="1"/>
      <protection/>
    </xf>
    <xf numFmtId="0" fontId="2" fillId="0" borderId="29" xfId="33" applyFont="1" applyBorder="1" applyAlignment="1">
      <alignment vertical="top" wrapText="1"/>
      <protection/>
    </xf>
    <xf numFmtId="0" fontId="2" fillId="0" borderId="30" xfId="33" applyFont="1" applyBorder="1" applyAlignment="1">
      <alignment vertical="top" wrapText="1"/>
      <protection/>
    </xf>
    <xf numFmtId="0" fontId="2" fillId="0" borderId="31" xfId="33" applyFont="1" applyFill="1" applyBorder="1" applyAlignment="1">
      <alignment horizontal="center"/>
      <protection/>
    </xf>
    <xf numFmtId="0" fontId="2" fillId="0" borderId="19" xfId="33" applyFont="1" applyFill="1" applyBorder="1">
      <alignment/>
      <protection/>
    </xf>
    <xf numFmtId="0" fontId="2" fillId="0" borderId="11" xfId="33" applyFont="1" applyFill="1" applyBorder="1">
      <alignment/>
      <protection/>
    </xf>
    <xf numFmtId="0" fontId="2" fillId="0" borderId="11" xfId="33" applyFont="1" applyFill="1" applyBorder="1" applyAlignment="1">
      <alignment horizontal="center"/>
      <protection/>
    </xf>
    <xf numFmtId="2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1" fontId="3" fillId="0" borderId="10" xfId="0" applyNumberFormat="1" applyFont="1" applyBorder="1" applyAlignment="1">
      <alignment/>
    </xf>
    <xf numFmtId="0" fontId="2" fillId="0" borderId="18" xfId="33" applyFont="1" applyFill="1" applyBorder="1" applyAlignment="1">
      <alignment horizontal="center"/>
      <protection/>
    </xf>
    <xf numFmtId="0" fontId="2" fillId="0" borderId="18" xfId="33" applyFont="1" applyBorder="1">
      <alignment/>
      <protection/>
    </xf>
    <xf numFmtId="0" fontId="3" fillId="0" borderId="18" xfId="33" applyFont="1" applyBorder="1">
      <alignment/>
      <protection/>
    </xf>
    <xf numFmtId="0" fontId="3" fillId="0" borderId="32" xfId="33" applyFont="1" applyBorder="1">
      <alignment/>
      <protection/>
    </xf>
    <xf numFmtId="0" fontId="3" fillId="0" borderId="27" xfId="33" applyFont="1" applyBorder="1">
      <alignment/>
      <protection/>
    </xf>
    <xf numFmtId="0" fontId="2" fillId="0" borderId="33" xfId="33" applyFont="1" applyBorder="1">
      <alignment/>
      <protection/>
    </xf>
    <xf numFmtId="0" fontId="2" fillId="0" borderId="34" xfId="33" applyFont="1" applyBorder="1" applyAlignment="1">
      <alignment horizontal="left"/>
      <protection/>
    </xf>
    <xf numFmtId="0" fontId="2" fillId="0" borderId="22" xfId="33" applyFont="1" applyFill="1" applyBorder="1" applyAlignment="1">
      <alignment horizontal="center"/>
      <protection/>
    </xf>
    <xf numFmtId="0" fontId="2" fillId="0" borderId="22" xfId="33" applyFont="1" applyBorder="1">
      <alignment/>
      <protection/>
    </xf>
    <xf numFmtId="0" fontId="2" fillId="0" borderId="23" xfId="33" applyFont="1" applyBorder="1">
      <alignment/>
      <protection/>
    </xf>
    <xf numFmtId="165" fontId="2" fillId="0" borderId="30" xfId="33" applyNumberFormat="1" applyFont="1" applyBorder="1">
      <alignment/>
      <protection/>
    </xf>
    <xf numFmtId="0" fontId="3" fillId="0" borderId="35" xfId="33" applyFont="1" applyBorder="1" applyAlignment="1">
      <alignment vertical="top" wrapText="1"/>
      <protection/>
    </xf>
    <xf numFmtId="0" fontId="3" fillId="0" borderId="36" xfId="33" applyFont="1" applyBorder="1" applyAlignment="1">
      <alignment vertical="top" wrapText="1"/>
      <protection/>
    </xf>
    <xf numFmtId="0" fontId="3" fillId="0" borderId="37" xfId="33" applyFont="1" applyBorder="1" applyAlignment="1">
      <alignment vertical="top" wrapText="1"/>
      <protection/>
    </xf>
    <xf numFmtId="0" fontId="3" fillId="0" borderId="38" xfId="33" applyFont="1" applyBorder="1" applyAlignment="1">
      <alignment vertical="top" wrapText="1"/>
      <protection/>
    </xf>
    <xf numFmtId="0" fontId="3" fillId="0" borderId="13" xfId="33" applyFont="1" applyFill="1" applyBorder="1">
      <alignment/>
      <protection/>
    </xf>
    <xf numFmtId="0" fontId="3" fillId="0" borderId="13" xfId="33" applyFont="1" applyBorder="1">
      <alignment/>
      <protection/>
    </xf>
    <xf numFmtId="0" fontId="3" fillId="0" borderId="15" xfId="33" applyFont="1" applyBorder="1">
      <alignment/>
      <protection/>
    </xf>
    <xf numFmtId="0" fontId="3" fillId="0" borderId="38" xfId="33" applyFont="1" applyBorder="1">
      <alignment/>
      <protection/>
    </xf>
    <xf numFmtId="1" fontId="3" fillId="0" borderId="22" xfId="33" applyNumberFormat="1" applyFont="1" applyBorder="1">
      <alignment/>
      <protection/>
    </xf>
    <xf numFmtId="1" fontId="3" fillId="0" borderId="36" xfId="33" applyNumberFormat="1" applyFont="1" applyBorder="1">
      <alignment/>
      <protection/>
    </xf>
    <xf numFmtId="1" fontId="2" fillId="0" borderId="28" xfId="33" applyNumberFormat="1" applyFont="1" applyBorder="1">
      <alignment/>
      <protection/>
    </xf>
    <xf numFmtId="1" fontId="3" fillId="0" borderId="0" xfId="33" applyNumberFormat="1" applyFont="1">
      <alignment/>
      <protection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39" xfId="0" applyFont="1" applyBorder="1" applyAlignment="1">
      <alignment horizontal="center" vertical="top" wrapText="1"/>
    </xf>
    <xf numFmtId="0" fontId="2" fillId="0" borderId="40" xfId="3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33" applyFont="1" applyBorder="1" applyAlignment="1">
      <alignment vertical="top" wrapText="1"/>
      <protection/>
    </xf>
    <xf numFmtId="0" fontId="3" fillId="0" borderId="10" xfId="33" applyFont="1" applyFill="1" applyBorder="1" applyAlignment="1">
      <alignment horizontal="justify" vertical="center"/>
      <protection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0" fontId="3" fillId="0" borderId="41" xfId="33" applyFont="1" applyFill="1" applyBorder="1" applyAlignment="1">
      <alignment horizontal="center" vertical="center"/>
      <protection/>
    </xf>
    <xf numFmtId="0" fontId="3" fillId="0" borderId="42" xfId="33" applyFont="1" applyFill="1" applyBorder="1" applyAlignment="1">
      <alignment horizontal="center" vertical="center"/>
      <protection/>
    </xf>
    <xf numFmtId="0" fontId="2" fillId="0" borderId="18" xfId="33" applyFont="1" applyBorder="1" applyAlignment="1">
      <alignment vertical="top" wrapText="1"/>
      <protection/>
    </xf>
    <xf numFmtId="0" fontId="2" fillId="0" borderId="20" xfId="33" applyFont="1" applyFill="1" applyBorder="1" applyAlignment="1">
      <alignment horizontal="center" vertical="top" wrapText="1"/>
      <protection/>
    </xf>
    <xf numFmtId="0" fontId="2" fillId="0" borderId="0" xfId="33" applyFont="1" applyAlignment="1">
      <alignment wrapText="1"/>
      <protection/>
    </xf>
    <xf numFmtId="0" fontId="6" fillId="0" borderId="0" xfId="0" applyFont="1" applyAlignment="1">
      <alignment wrapText="1"/>
    </xf>
    <xf numFmtId="0" fontId="2" fillId="0" borderId="34" xfId="33" applyFont="1" applyBorder="1" applyAlignment="1">
      <alignment horizontal="center" wrapText="1"/>
      <protection/>
    </xf>
    <xf numFmtId="0" fontId="2" fillId="0" borderId="4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4" xfId="33" applyFont="1" applyBorder="1" applyAlignment="1">
      <alignment horizontal="center" vertical="top" wrapText="1"/>
      <protection/>
    </xf>
    <xf numFmtId="0" fontId="2" fillId="0" borderId="45" xfId="33" applyFont="1" applyBorder="1" applyAlignment="1">
      <alignment horizontal="center" vertical="top" wrapText="1"/>
      <protection/>
    </xf>
    <xf numFmtId="0" fontId="2" fillId="0" borderId="46" xfId="33" applyFont="1" applyBorder="1" applyAlignment="1">
      <alignment horizontal="center" vertical="top" wrapText="1"/>
      <protection/>
    </xf>
    <xf numFmtId="0" fontId="2" fillId="0" borderId="47" xfId="33" applyFont="1" applyBorder="1" applyAlignment="1">
      <alignment horizontal="center" vertical="top" wrapText="1"/>
      <protection/>
    </xf>
    <xf numFmtId="0" fontId="2" fillId="0" borderId="47" xfId="0" applyFont="1" applyBorder="1" applyAlignment="1">
      <alignment horizontal="center" vertical="top" wrapText="1"/>
    </xf>
    <xf numFmtId="0" fontId="3" fillId="0" borderId="10" xfId="33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zoomScale="61" zoomScaleNormal="61" zoomScalePageLayoutView="0" workbookViewId="0" topLeftCell="A1">
      <selection activeCell="M4" sqref="M4:T4"/>
    </sheetView>
  </sheetViews>
  <sheetFormatPr defaultColWidth="8.7109375" defaultRowHeight="12.75"/>
  <cols>
    <col min="1" max="1" width="5.28125" style="2" customWidth="1"/>
    <col min="2" max="2" width="50.28125" style="2" customWidth="1"/>
    <col min="3" max="11" width="0" style="2" hidden="1" customWidth="1"/>
    <col min="12" max="12" width="15.8515625" style="3" customWidth="1"/>
    <col min="13" max="13" width="12.28125" style="4" customWidth="1"/>
    <col min="14" max="14" width="11.7109375" style="4" customWidth="1"/>
    <col min="15" max="15" width="10.421875" style="4" customWidth="1"/>
    <col min="16" max="16" width="11.00390625" style="2" customWidth="1"/>
    <col min="17" max="17" width="10.421875" style="2" customWidth="1"/>
    <col min="18" max="18" width="11.421875" style="2" customWidth="1"/>
    <col min="19" max="19" width="11.00390625" style="2" customWidth="1"/>
    <col min="20" max="20" width="11.140625" style="2" customWidth="1"/>
    <col min="21" max="21" width="11.28125" style="2" customWidth="1"/>
    <col min="22" max="22" width="11.00390625" style="2" customWidth="1"/>
    <col min="23" max="23" width="10.28125" style="2" customWidth="1"/>
    <col min="24" max="24" width="9.7109375" style="2" customWidth="1"/>
    <col min="25" max="25" width="10.28125" style="2" customWidth="1"/>
    <col min="26" max="28" width="8.7109375" style="2" customWidth="1"/>
    <col min="29" max="29" width="12.28125" style="2" customWidth="1"/>
    <col min="30" max="30" width="15.57421875" style="2" customWidth="1"/>
    <col min="31" max="16384" width="8.7109375" style="2" customWidth="1"/>
  </cols>
  <sheetData>
    <row r="1" spans="1:15" ht="24" customHeight="1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  <c r="N1" s="1"/>
      <c r="O1" s="1"/>
    </row>
    <row r="2" spans="1:15" s="23" customFormat="1" ht="21.75" customHeight="1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2"/>
      <c r="N2" s="22"/>
      <c r="O2" s="22"/>
    </row>
    <row r="3" spans="2:20" ht="16.5" customHeight="1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>
        <v>3065.5</v>
      </c>
      <c r="M3" s="98" t="s">
        <v>1</v>
      </c>
      <c r="N3" s="98"/>
      <c r="O3" s="98"/>
      <c r="P3" s="98"/>
      <c r="Q3" s="98"/>
      <c r="R3" s="98"/>
      <c r="S3" s="98"/>
      <c r="T3" s="98"/>
    </row>
    <row r="4" spans="2:25" ht="16.5" customHeight="1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30">
        <v>64</v>
      </c>
      <c r="M4" s="114" t="s">
        <v>81</v>
      </c>
      <c r="N4" s="95"/>
      <c r="O4" s="95"/>
      <c r="P4" s="95"/>
      <c r="Q4" s="95"/>
      <c r="R4" s="95"/>
      <c r="S4" s="95"/>
      <c r="T4" s="95"/>
      <c r="U4" s="5"/>
      <c r="V4" s="5"/>
      <c r="W4" s="5"/>
      <c r="X4" s="5"/>
      <c r="Y4" s="5"/>
    </row>
    <row r="5" spans="2:20" ht="16.5" customHeight="1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30">
        <v>158</v>
      </c>
      <c r="M5" s="95" t="s">
        <v>4</v>
      </c>
      <c r="N5" s="95"/>
      <c r="O5" s="95"/>
      <c r="P5" s="95"/>
      <c r="Q5" s="95"/>
      <c r="R5" s="95"/>
      <c r="S5" s="95"/>
      <c r="T5" s="95"/>
    </row>
    <row r="6" spans="2:20" ht="16.5" customHeight="1">
      <c r="B6" s="29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30" t="s">
        <v>6</v>
      </c>
      <c r="M6" s="95" t="s">
        <v>7</v>
      </c>
      <c r="N6" s="95"/>
      <c r="O6" s="95"/>
      <c r="P6" s="95"/>
      <c r="Q6" s="95"/>
      <c r="R6" s="95"/>
      <c r="S6" s="95"/>
      <c r="T6" s="95"/>
    </row>
    <row r="7" spans="2:20" ht="16.5" customHeight="1">
      <c r="B7" s="29" t="s">
        <v>8</v>
      </c>
      <c r="C7" s="29"/>
      <c r="D7" s="29"/>
      <c r="E7" s="29"/>
      <c r="F7" s="29"/>
      <c r="G7" s="29"/>
      <c r="H7" s="29"/>
      <c r="I7" s="29"/>
      <c r="J7" s="29"/>
      <c r="K7" s="29"/>
      <c r="L7" s="30">
        <v>1984</v>
      </c>
      <c r="M7" s="95" t="s">
        <v>9</v>
      </c>
      <c r="N7" s="95"/>
      <c r="O7" s="95"/>
      <c r="P7" s="95"/>
      <c r="Q7" s="95"/>
      <c r="R7" s="95"/>
      <c r="S7" s="95"/>
      <c r="T7" s="95"/>
    </row>
    <row r="8" spans="2:20" ht="16.5" customHeight="1">
      <c r="B8" s="29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30">
        <v>5</v>
      </c>
      <c r="M8" s="95" t="s">
        <v>11</v>
      </c>
      <c r="N8" s="95"/>
      <c r="O8" s="95"/>
      <c r="P8" s="95"/>
      <c r="Q8" s="95"/>
      <c r="R8" s="95"/>
      <c r="S8" s="95"/>
      <c r="T8" s="95"/>
    </row>
    <row r="9" spans="2:20" ht="16.5" customHeight="1">
      <c r="B9" s="29" t="s">
        <v>12</v>
      </c>
      <c r="C9" s="29"/>
      <c r="D9" s="29"/>
      <c r="E9" s="29"/>
      <c r="F9" s="29"/>
      <c r="G9" s="29"/>
      <c r="H9" s="29"/>
      <c r="I9" s="29"/>
      <c r="J9" s="29"/>
      <c r="K9" s="29"/>
      <c r="L9" s="30">
        <v>6</v>
      </c>
      <c r="M9" s="95" t="s">
        <v>13</v>
      </c>
      <c r="N9" s="95"/>
      <c r="O9" s="95"/>
      <c r="P9" s="95"/>
      <c r="Q9" s="95"/>
      <c r="R9" s="95"/>
      <c r="S9" s="95"/>
      <c r="T9" s="95"/>
    </row>
    <row r="10" spans="2:20" ht="16.5" customHeight="1">
      <c r="B10" s="29" t="s">
        <v>14</v>
      </c>
      <c r="C10" s="29"/>
      <c r="D10" s="29"/>
      <c r="E10" s="29"/>
      <c r="F10" s="29"/>
      <c r="G10" s="29"/>
      <c r="H10" s="29"/>
      <c r="I10" s="29"/>
      <c r="J10" s="29"/>
      <c r="K10" s="29"/>
      <c r="L10" s="30">
        <v>740</v>
      </c>
      <c r="M10" s="95" t="s">
        <v>15</v>
      </c>
      <c r="N10" s="95"/>
      <c r="O10" s="95"/>
      <c r="P10" s="95"/>
      <c r="Q10" s="95"/>
      <c r="R10" s="95"/>
      <c r="S10" s="95"/>
      <c r="T10" s="95"/>
    </row>
    <row r="11" spans="2:20" ht="16.5" customHeight="1">
      <c r="B11" s="29" t="s">
        <v>16</v>
      </c>
      <c r="C11" s="29"/>
      <c r="D11" s="29"/>
      <c r="E11" s="29"/>
      <c r="F11" s="29"/>
      <c r="G11" s="29"/>
      <c r="H11" s="29"/>
      <c r="I11" s="29"/>
      <c r="J11" s="29"/>
      <c r="K11" s="29"/>
      <c r="L11" s="30">
        <v>549</v>
      </c>
      <c r="M11" s="95" t="s">
        <v>80</v>
      </c>
      <c r="N11" s="95"/>
      <c r="O11" s="95"/>
      <c r="P11" s="95"/>
      <c r="Q11" s="95"/>
      <c r="R11" s="95"/>
      <c r="S11" s="95"/>
      <c r="T11" s="95"/>
    </row>
    <row r="12" spans="2:20" ht="16.5" customHeight="1">
      <c r="B12" s="29" t="s">
        <v>66</v>
      </c>
      <c r="C12" s="29"/>
      <c r="D12" s="29"/>
      <c r="E12" s="29"/>
      <c r="F12" s="29"/>
      <c r="G12" s="29"/>
      <c r="H12" s="29"/>
      <c r="I12" s="29"/>
      <c r="J12" s="29"/>
      <c r="K12" s="29"/>
      <c r="L12" s="31">
        <v>-128028</v>
      </c>
      <c r="M12" s="99"/>
      <c r="N12" s="100"/>
      <c r="O12" s="100"/>
      <c r="P12" s="100"/>
      <c r="Q12" s="100"/>
      <c r="R12" s="100"/>
      <c r="S12" s="100"/>
      <c r="T12" s="101"/>
    </row>
    <row r="13" spans="2:20" ht="16.5" customHeight="1">
      <c r="B13" s="29" t="s">
        <v>67</v>
      </c>
      <c r="C13" s="29"/>
      <c r="D13" s="29"/>
      <c r="E13" s="29"/>
      <c r="F13" s="29"/>
      <c r="G13" s="29"/>
      <c r="H13" s="29"/>
      <c r="I13" s="29"/>
      <c r="J13" s="29"/>
      <c r="K13" s="29"/>
      <c r="L13" s="31">
        <f>(4.1*L3*12)*0.94</f>
        <v>141773.24399999998</v>
      </c>
      <c r="M13" s="99"/>
      <c r="N13" s="100"/>
      <c r="O13" s="100"/>
      <c r="P13" s="100"/>
      <c r="Q13" s="100"/>
      <c r="R13" s="100"/>
      <c r="S13" s="100"/>
      <c r="T13" s="101"/>
    </row>
    <row r="14" spans="2:20" ht="16.5" customHeight="1">
      <c r="B14" s="29" t="s">
        <v>68</v>
      </c>
      <c r="C14" s="29"/>
      <c r="D14" s="29"/>
      <c r="E14" s="29"/>
      <c r="F14" s="29"/>
      <c r="G14" s="29"/>
      <c r="H14" s="29"/>
      <c r="I14" s="29"/>
      <c r="J14" s="29"/>
      <c r="K14" s="29"/>
      <c r="L14" s="31">
        <v>7814</v>
      </c>
      <c r="M14" s="99"/>
      <c r="N14" s="100"/>
      <c r="O14" s="100"/>
      <c r="P14" s="100"/>
      <c r="Q14" s="100"/>
      <c r="R14" s="100"/>
      <c r="S14" s="100"/>
      <c r="T14" s="101"/>
    </row>
    <row r="15" spans="2:20" ht="16.5" customHeight="1">
      <c r="B15" s="32" t="s">
        <v>69</v>
      </c>
      <c r="C15" s="32"/>
      <c r="D15" s="32"/>
      <c r="E15" s="32"/>
      <c r="F15" s="32"/>
      <c r="G15" s="32"/>
      <c r="H15" s="32"/>
      <c r="I15" s="32"/>
      <c r="J15" s="32"/>
      <c r="K15" s="32"/>
      <c r="L15" s="31">
        <f>SUM(L12:L14)</f>
        <v>21559.243999999977</v>
      </c>
      <c r="M15" s="99"/>
      <c r="N15" s="100"/>
      <c r="O15" s="100"/>
      <c r="P15" s="100"/>
      <c r="Q15" s="100"/>
      <c r="R15" s="100"/>
      <c r="S15" s="100"/>
      <c r="T15" s="101"/>
    </row>
    <row r="16" spans="2:20" ht="16.5" thickBot="1"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34"/>
      <c r="M16" s="99"/>
      <c r="N16" s="100"/>
      <c r="O16" s="100"/>
      <c r="P16" s="100"/>
      <c r="Q16" s="100"/>
      <c r="R16" s="100"/>
      <c r="S16" s="100"/>
      <c r="T16" s="101"/>
    </row>
    <row r="17" spans="12:35" s="37" customFormat="1" ht="28.5" customHeight="1">
      <c r="L17" s="106" t="s">
        <v>70</v>
      </c>
      <c r="M17" s="107"/>
      <c r="N17" s="107"/>
      <c r="O17" s="108"/>
      <c r="P17" s="57"/>
      <c r="Q17" s="58"/>
      <c r="R17" s="43" t="s">
        <v>71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71" t="s">
        <v>78</v>
      </c>
      <c r="AD17" s="91" t="s">
        <v>77</v>
      </c>
      <c r="AE17" s="25"/>
      <c r="AF17" s="25"/>
      <c r="AG17" s="25"/>
      <c r="AH17" s="25"/>
      <c r="AI17" s="25"/>
    </row>
    <row r="18" spans="2:30" s="37" customFormat="1" ht="18.75" customHeight="1">
      <c r="B18" s="94" t="s">
        <v>17</v>
      </c>
      <c r="C18" s="94" t="s">
        <v>18</v>
      </c>
      <c r="D18" s="94" t="s">
        <v>19</v>
      </c>
      <c r="E18" s="94" t="s">
        <v>20</v>
      </c>
      <c r="F18" s="94" t="s">
        <v>21</v>
      </c>
      <c r="G18" s="94" t="s">
        <v>22</v>
      </c>
      <c r="H18" s="94" t="s">
        <v>23</v>
      </c>
      <c r="I18" s="94" t="s">
        <v>24</v>
      </c>
      <c r="J18" s="94" t="s">
        <v>25</v>
      </c>
      <c r="K18" s="102" t="s">
        <v>26</v>
      </c>
      <c r="L18" s="109" t="s">
        <v>55</v>
      </c>
      <c r="M18" s="110" t="s">
        <v>56</v>
      </c>
      <c r="N18" s="110" t="s">
        <v>59</v>
      </c>
      <c r="O18" s="112" t="s">
        <v>57</v>
      </c>
      <c r="P18" s="103" t="s">
        <v>62</v>
      </c>
      <c r="Q18" s="59" t="s">
        <v>27</v>
      </c>
      <c r="R18" s="60" t="s">
        <v>28</v>
      </c>
      <c r="S18" s="60" t="s">
        <v>29</v>
      </c>
      <c r="T18" s="60" t="s">
        <v>30</v>
      </c>
      <c r="U18" s="60" t="s">
        <v>31</v>
      </c>
      <c r="V18" s="60" t="s">
        <v>32</v>
      </c>
      <c r="W18" s="60" t="s">
        <v>33</v>
      </c>
      <c r="X18" s="60" t="s">
        <v>34</v>
      </c>
      <c r="Y18" s="60" t="s">
        <v>35</v>
      </c>
      <c r="Z18" s="60" t="s">
        <v>36</v>
      </c>
      <c r="AA18" s="60" t="s">
        <v>37</v>
      </c>
      <c r="AB18" s="65" t="s">
        <v>38</v>
      </c>
      <c r="AC18" s="72" t="s">
        <v>39</v>
      </c>
      <c r="AD18" s="92"/>
    </row>
    <row r="19" spans="2:30" s="37" customFormat="1" ht="35.25" customHeight="1">
      <c r="B19" s="94"/>
      <c r="C19" s="94"/>
      <c r="D19" s="94"/>
      <c r="E19" s="94"/>
      <c r="F19" s="94"/>
      <c r="G19" s="94"/>
      <c r="H19" s="94"/>
      <c r="I19" s="94"/>
      <c r="J19" s="94"/>
      <c r="K19" s="102"/>
      <c r="L19" s="90"/>
      <c r="M19" s="111"/>
      <c r="N19" s="111"/>
      <c r="O19" s="113"/>
      <c r="P19" s="103"/>
      <c r="Q19" s="59"/>
      <c r="R19" s="59"/>
      <c r="S19" s="59"/>
      <c r="T19" s="21"/>
      <c r="U19" s="21"/>
      <c r="V19" s="21"/>
      <c r="W19" s="21"/>
      <c r="X19" s="21"/>
      <c r="Y19" s="21"/>
      <c r="Z19" s="21"/>
      <c r="AA19" s="21"/>
      <c r="AB19" s="66"/>
      <c r="AC19" s="73"/>
      <c r="AD19" s="74"/>
    </row>
    <row r="20" spans="2:30" ht="15.75">
      <c r="B20" s="7" t="s">
        <v>43</v>
      </c>
      <c r="C20" s="7"/>
      <c r="D20" s="7"/>
      <c r="E20" s="7"/>
      <c r="F20" s="7"/>
      <c r="G20" s="7"/>
      <c r="H20" s="7"/>
      <c r="I20" s="7"/>
      <c r="J20" s="7"/>
      <c r="K20" s="26"/>
      <c r="L20" s="52" t="s">
        <v>61</v>
      </c>
      <c r="M20" s="12"/>
      <c r="N20" s="12"/>
      <c r="O20" s="53"/>
      <c r="P20" s="44" t="s">
        <v>40</v>
      </c>
      <c r="Q20" s="8"/>
      <c r="R20" s="8"/>
      <c r="S20" s="8"/>
      <c r="T20" s="9"/>
      <c r="U20" s="9"/>
      <c r="V20" s="9"/>
      <c r="W20" s="9"/>
      <c r="X20" s="9"/>
      <c r="Y20" s="9"/>
      <c r="Z20" s="9"/>
      <c r="AA20" s="9"/>
      <c r="AB20" s="67"/>
      <c r="AC20" s="84">
        <f>SUM(P20:AB20)</f>
        <v>0</v>
      </c>
      <c r="AD20" s="47"/>
    </row>
    <row r="21" spans="2:30" ht="16.5" customHeight="1">
      <c r="B21" s="12" t="s">
        <v>72</v>
      </c>
      <c r="C21" s="13"/>
      <c r="D21" s="11"/>
      <c r="E21" s="11"/>
      <c r="F21" s="11"/>
      <c r="G21" s="11"/>
      <c r="H21" s="11"/>
      <c r="I21" s="11"/>
      <c r="J21" s="11"/>
      <c r="K21" s="14"/>
      <c r="L21" s="52"/>
      <c r="M21" s="12"/>
      <c r="N21" s="12"/>
      <c r="O21" s="53"/>
      <c r="P21" s="46" t="s">
        <v>40</v>
      </c>
      <c r="Q21" s="15"/>
      <c r="R21" s="15"/>
      <c r="S21" s="15"/>
      <c r="T21" s="6"/>
      <c r="U21" s="6"/>
      <c r="V21" s="6"/>
      <c r="W21" s="6">
        <v>1609.26</v>
      </c>
      <c r="X21" s="6"/>
      <c r="Y21" s="6">
        <f>1083.44+3436.3</f>
        <v>4519.74</v>
      </c>
      <c r="Z21" s="6"/>
      <c r="AA21" s="6"/>
      <c r="AB21" s="68"/>
      <c r="AC21" s="84">
        <f>SUM(Q21:AB21)</f>
        <v>6129</v>
      </c>
      <c r="AD21" s="47"/>
    </row>
    <row r="22" spans="2:30" ht="16.5" customHeight="1">
      <c r="B22" s="76" t="s">
        <v>73</v>
      </c>
      <c r="C22" s="16"/>
      <c r="D22" s="17"/>
      <c r="E22" s="17"/>
      <c r="F22" s="17"/>
      <c r="G22" s="17"/>
      <c r="H22" s="17"/>
      <c r="I22" s="17"/>
      <c r="J22" s="17"/>
      <c r="K22" s="51"/>
      <c r="L22" s="52"/>
      <c r="M22" s="12"/>
      <c r="N22" s="12"/>
      <c r="O22" s="53"/>
      <c r="P22" s="48" t="s">
        <v>40</v>
      </c>
      <c r="Q22" s="18"/>
      <c r="R22" s="18"/>
      <c r="S22" s="18"/>
      <c r="T22" s="10"/>
      <c r="U22" s="10"/>
      <c r="V22" s="10"/>
      <c r="W22" s="10"/>
      <c r="X22" s="10"/>
      <c r="Y22" s="10"/>
      <c r="Z22" s="10"/>
      <c r="AA22" s="10"/>
      <c r="AB22" s="69"/>
      <c r="AC22" s="84">
        <f>SUM(Q22:AB22)</f>
        <v>0</v>
      </c>
      <c r="AD22" s="47"/>
    </row>
    <row r="23" spans="2:30" ht="15.75">
      <c r="B23" s="17" t="s">
        <v>74</v>
      </c>
      <c r="C23" s="19"/>
      <c r="D23" s="7"/>
      <c r="E23" s="7"/>
      <c r="F23" s="7"/>
      <c r="G23" s="7"/>
      <c r="H23" s="7"/>
      <c r="I23" s="7"/>
      <c r="J23" s="7"/>
      <c r="K23" s="26"/>
      <c r="L23" s="52" t="s">
        <v>58</v>
      </c>
      <c r="M23" s="12"/>
      <c r="N23" s="12"/>
      <c r="O23" s="53">
        <v>15000</v>
      </c>
      <c r="P23" s="44" t="s">
        <v>40</v>
      </c>
      <c r="Q23" s="8"/>
      <c r="R23" s="8"/>
      <c r="S23" s="8"/>
      <c r="T23" s="9"/>
      <c r="U23" s="9"/>
      <c r="V23" s="9">
        <v>32805.88</v>
      </c>
      <c r="W23" s="9"/>
      <c r="X23" s="9"/>
      <c r="Y23" s="9"/>
      <c r="Z23" s="9"/>
      <c r="AA23" s="9"/>
      <c r="AB23" s="67"/>
      <c r="AC23" s="84">
        <f>SUM(Q23:AB23)</f>
        <v>32805.88</v>
      </c>
      <c r="AD23" s="47"/>
    </row>
    <row r="24" spans="2:30" ht="15.75">
      <c r="B24" s="7" t="s">
        <v>75</v>
      </c>
      <c r="C24" s="19"/>
      <c r="D24" s="7"/>
      <c r="E24" s="7"/>
      <c r="F24" s="7"/>
      <c r="G24" s="7"/>
      <c r="H24" s="7"/>
      <c r="I24" s="7"/>
      <c r="J24" s="7"/>
      <c r="K24" s="26"/>
      <c r="L24" s="52" t="s">
        <v>60</v>
      </c>
      <c r="M24" s="12"/>
      <c r="N24" s="12"/>
      <c r="O24" s="53"/>
      <c r="P24" s="44" t="s">
        <v>40</v>
      </c>
      <c r="Q24" s="8"/>
      <c r="R24" s="8"/>
      <c r="S24" s="8"/>
      <c r="T24" s="9"/>
      <c r="U24" s="9"/>
      <c r="V24" s="9"/>
      <c r="W24" s="9"/>
      <c r="X24" s="9"/>
      <c r="Y24" s="9"/>
      <c r="Z24" s="9"/>
      <c r="AA24" s="9"/>
      <c r="AB24" s="67"/>
      <c r="AC24" s="84">
        <f>SUM(Q24:AB24)</f>
        <v>0</v>
      </c>
      <c r="AD24" s="47"/>
    </row>
    <row r="25" spans="2:30" ht="15.75">
      <c r="B25" s="7" t="s">
        <v>76</v>
      </c>
      <c r="C25" s="19"/>
      <c r="D25" s="7"/>
      <c r="E25" s="7"/>
      <c r="F25" s="7"/>
      <c r="G25" s="7"/>
      <c r="H25" s="7"/>
      <c r="I25" s="7"/>
      <c r="J25" s="7"/>
      <c r="K25" s="26"/>
      <c r="L25" s="52"/>
      <c r="M25" s="12"/>
      <c r="N25" s="12"/>
      <c r="O25" s="53">
        <v>10000</v>
      </c>
      <c r="P25" s="45" t="s">
        <v>40</v>
      </c>
      <c r="Q25" s="8"/>
      <c r="R25" s="8"/>
      <c r="S25" s="8"/>
      <c r="T25" s="9"/>
      <c r="U25" s="9"/>
      <c r="V25" s="9"/>
      <c r="W25" s="9">
        <v>17656</v>
      </c>
      <c r="X25" s="9"/>
      <c r="Y25" s="9"/>
      <c r="Z25" s="9"/>
      <c r="AA25" s="9"/>
      <c r="AB25" s="67"/>
      <c r="AC25" s="84">
        <f>SUM(Q25:AB25)</f>
        <v>17656</v>
      </c>
      <c r="AD25" s="47"/>
    </row>
    <row r="26" spans="2:30" ht="31.5">
      <c r="B26" s="7" t="s">
        <v>79</v>
      </c>
      <c r="C26" s="19"/>
      <c r="D26" s="7"/>
      <c r="E26" s="7"/>
      <c r="F26" s="7"/>
      <c r="G26" s="7"/>
      <c r="H26" s="7"/>
      <c r="I26" s="7"/>
      <c r="J26" s="7"/>
      <c r="K26" s="26"/>
      <c r="L26" s="77"/>
      <c r="M26" s="78"/>
      <c r="N26" s="78"/>
      <c r="O26" s="79"/>
      <c r="P26" s="45" t="s">
        <v>40</v>
      </c>
      <c r="Q26" s="80"/>
      <c r="R26" s="80"/>
      <c r="S26" s="80"/>
      <c r="T26" s="81"/>
      <c r="U26" s="81"/>
      <c r="V26" s="81"/>
      <c r="W26" s="81"/>
      <c r="X26" s="81"/>
      <c r="Y26" s="81">
        <v>2830.45</v>
      </c>
      <c r="Z26" s="81">
        <v>800.24</v>
      </c>
      <c r="AA26" s="81"/>
      <c r="AB26" s="82"/>
      <c r="AC26" s="85">
        <f>SUM(Y26:AB26)</f>
        <v>3630.6899999999996</v>
      </c>
      <c r="AD26" s="83"/>
    </row>
    <row r="27" spans="2:30" s="37" customFormat="1" ht="16.5" thickBot="1">
      <c r="B27" s="20" t="s">
        <v>41</v>
      </c>
      <c r="C27" s="20"/>
      <c r="D27" s="20"/>
      <c r="E27" s="20"/>
      <c r="F27" s="20"/>
      <c r="G27" s="20"/>
      <c r="H27" s="20"/>
      <c r="I27" s="20"/>
      <c r="J27" s="20"/>
      <c r="K27" s="24"/>
      <c r="L27" s="54"/>
      <c r="M27" s="55"/>
      <c r="N27" s="55"/>
      <c r="O27" s="56">
        <f>SUM(O20:O25)</f>
        <v>25000</v>
      </c>
      <c r="P27" s="49"/>
      <c r="Q27" s="50">
        <f>SUM(Q21:Q24)</f>
        <v>0</v>
      </c>
      <c r="R27" s="50">
        <f>SUM(R21:R24)</f>
        <v>0</v>
      </c>
      <c r="S27" s="50">
        <f>SUM(S21:S24)</f>
        <v>0</v>
      </c>
      <c r="T27" s="50">
        <f>SUM(T21:T25)</f>
        <v>0</v>
      </c>
      <c r="U27" s="50">
        <f>SUM(U21:U24)</f>
        <v>0</v>
      </c>
      <c r="V27" s="50">
        <f>SUM(V20:V25)</f>
        <v>32805.88</v>
      </c>
      <c r="W27" s="50">
        <f>SUM(W20:W25)</f>
        <v>19265.26</v>
      </c>
      <c r="X27" s="50">
        <f>SUM(X20:X25)</f>
        <v>0</v>
      </c>
      <c r="Y27" s="50">
        <f>SUM(Y20:Y26)</f>
        <v>7350.19</v>
      </c>
      <c r="Z27" s="50">
        <f>SUM(Z20:Z26)</f>
        <v>800.24</v>
      </c>
      <c r="AA27" s="50">
        <f>SUM(AA21:AA24)</f>
        <v>0</v>
      </c>
      <c r="AB27" s="70">
        <f>SUM(AB21:AB24)</f>
        <v>0</v>
      </c>
      <c r="AC27" s="86">
        <f>SUM(AC20:AC26)</f>
        <v>60221.57</v>
      </c>
      <c r="AD27" s="75">
        <f>L15-AC27</f>
        <v>-38662.32600000002</v>
      </c>
    </row>
    <row r="28" spans="2:29" ht="15.75">
      <c r="B28" s="104" t="s">
        <v>64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C28" s="87"/>
    </row>
    <row r="29" spans="2:25" ht="15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2:25" ht="15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16" s="37" customFormat="1" ht="15.75">
      <c r="A31" s="35"/>
      <c r="B31" s="36" t="s">
        <v>44</v>
      </c>
      <c r="C31" s="36"/>
      <c r="D31" s="36"/>
      <c r="E31" s="36"/>
      <c r="F31" s="36"/>
      <c r="G31" s="36"/>
      <c r="H31" s="36"/>
      <c r="I31" s="36"/>
      <c r="J31" s="36"/>
      <c r="L31" s="1"/>
      <c r="M31" s="38"/>
      <c r="N31" s="38"/>
      <c r="O31" s="38"/>
      <c r="P31" s="39"/>
    </row>
    <row r="32" spans="1:15" s="37" customFormat="1" ht="15.75">
      <c r="A32" s="35"/>
      <c r="B32" s="36" t="s">
        <v>45</v>
      </c>
      <c r="C32" s="36"/>
      <c r="D32" s="36"/>
      <c r="E32" s="36"/>
      <c r="F32" s="36"/>
      <c r="G32" s="36"/>
      <c r="H32" s="36"/>
      <c r="I32" s="36"/>
      <c r="J32" s="36"/>
      <c r="L32" s="40" t="s">
        <v>65</v>
      </c>
      <c r="M32" s="41"/>
      <c r="N32" s="41"/>
      <c r="O32" s="41"/>
    </row>
    <row r="33" spans="1:10" ht="15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24" ht="15.75">
      <c r="A34" s="27">
        <v>1</v>
      </c>
      <c r="B34" s="93" t="str">
        <f>B12</f>
        <v>Перевыполнение  ТР  на  01.01.2013год.</v>
      </c>
      <c r="C34" s="93"/>
      <c r="D34" s="93"/>
      <c r="E34" s="93"/>
      <c r="F34" s="93"/>
      <c r="G34" s="28">
        <v>-112295</v>
      </c>
      <c r="H34" s="27"/>
      <c r="I34" s="27"/>
      <c r="J34" s="27"/>
      <c r="L34" s="62">
        <f>L12</f>
        <v>-128028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37" customFormat="1" ht="15.75">
      <c r="A36" s="35"/>
      <c r="B36" s="35"/>
      <c r="C36" s="35"/>
      <c r="D36" s="35"/>
      <c r="E36" s="35"/>
      <c r="F36" s="35"/>
      <c r="L36" s="42" t="s">
        <v>27</v>
      </c>
      <c r="M36" s="42" t="s">
        <v>28</v>
      </c>
      <c r="N36" s="42" t="s">
        <v>29</v>
      </c>
      <c r="O36" s="42" t="s">
        <v>30</v>
      </c>
      <c r="P36" s="42" t="s">
        <v>31</v>
      </c>
      <c r="Q36" s="42" t="s">
        <v>32</v>
      </c>
      <c r="R36" s="42" t="s">
        <v>52</v>
      </c>
      <c r="S36" s="42" t="s">
        <v>34</v>
      </c>
      <c r="T36" s="42" t="s">
        <v>35</v>
      </c>
      <c r="U36" s="42" t="s">
        <v>36</v>
      </c>
      <c r="V36" s="42" t="s">
        <v>37</v>
      </c>
      <c r="W36" s="42" t="s">
        <v>38</v>
      </c>
      <c r="X36" s="42" t="s">
        <v>53</v>
      </c>
    </row>
    <row r="37" spans="1:24" ht="15.75">
      <c r="A37" s="27"/>
      <c r="B37" s="27"/>
      <c r="C37" s="27"/>
      <c r="D37" s="27"/>
      <c r="E37" s="27"/>
      <c r="F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5.75">
      <c r="A38" s="27">
        <v>2</v>
      </c>
      <c r="B38" s="93" t="s">
        <v>46</v>
      </c>
      <c r="C38" s="93"/>
      <c r="D38" s="93"/>
      <c r="E38" s="93"/>
      <c r="F38" s="93"/>
      <c r="L38" s="28">
        <v>11813.9</v>
      </c>
      <c r="M38" s="28">
        <v>11813.9</v>
      </c>
      <c r="N38" s="28">
        <v>11813.9</v>
      </c>
      <c r="O38" s="28">
        <v>11813.9</v>
      </c>
      <c r="P38" s="28">
        <v>11813.9</v>
      </c>
      <c r="Q38" s="28">
        <v>11813.9</v>
      </c>
      <c r="R38" s="28">
        <v>11813.9</v>
      </c>
      <c r="S38" s="28">
        <v>11813.9</v>
      </c>
      <c r="T38" s="28">
        <v>11813.9</v>
      </c>
      <c r="U38" s="28">
        <v>11813.9</v>
      </c>
      <c r="V38" s="28">
        <v>11813.9</v>
      </c>
      <c r="W38" s="28">
        <v>11813.9</v>
      </c>
      <c r="X38" s="88">
        <f>SUM(L38:W38)</f>
        <v>141766.79999999996</v>
      </c>
    </row>
    <row r="39" spans="1:24" ht="15.75">
      <c r="A39" s="27"/>
      <c r="B39" s="27"/>
      <c r="C39" s="27"/>
      <c r="D39" s="27"/>
      <c r="E39" s="27"/>
      <c r="F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89"/>
    </row>
    <row r="40" spans="1:24" ht="15.75">
      <c r="A40" s="27">
        <v>3</v>
      </c>
      <c r="B40" s="27" t="s">
        <v>63</v>
      </c>
      <c r="C40" s="27"/>
      <c r="D40" s="27"/>
      <c r="E40" s="27"/>
      <c r="F40" s="27"/>
      <c r="L40" s="62">
        <f>L14/12</f>
        <v>651.1666666666666</v>
      </c>
      <c r="M40" s="62">
        <f aca="true" t="shared" si="0" ref="M40:W40">L40</f>
        <v>651.1666666666666</v>
      </c>
      <c r="N40" s="62">
        <f t="shared" si="0"/>
        <v>651.1666666666666</v>
      </c>
      <c r="O40" s="62">
        <f t="shared" si="0"/>
        <v>651.1666666666666</v>
      </c>
      <c r="P40" s="62">
        <f t="shared" si="0"/>
        <v>651.1666666666666</v>
      </c>
      <c r="Q40" s="62">
        <f t="shared" si="0"/>
        <v>651.1666666666666</v>
      </c>
      <c r="R40" s="62">
        <v>690</v>
      </c>
      <c r="S40" s="62">
        <f t="shared" si="0"/>
        <v>690</v>
      </c>
      <c r="T40" s="62">
        <f t="shared" si="0"/>
        <v>690</v>
      </c>
      <c r="U40" s="62">
        <f t="shared" si="0"/>
        <v>690</v>
      </c>
      <c r="V40" s="62">
        <f t="shared" si="0"/>
        <v>690</v>
      </c>
      <c r="W40" s="62">
        <f t="shared" si="0"/>
        <v>690</v>
      </c>
      <c r="X40" s="88">
        <f>SUM(L40:W40)</f>
        <v>8047</v>
      </c>
    </row>
    <row r="41" spans="1:24" ht="15.75">
      <c r="A41" s="27"/>
      <c r="B41" s="27"/>
      <c r="C41" s="27"/>
      <c r="D41" s="27"/>
      <c r="E41" s="27"/>
      <c r="F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89"/>
    </row>
    <row r="42" spans="1:24" ht="15.75">
      <c r="A42" s="27">
        <v>4</v>
      </c>
      <c r="B42" s="93" t="s">
        <v>47</v>
      </c>
      <c r="C42" s="93"/>
      <c r="D42" s="93"/>
      <c r="E42" s="93"/>
      <c r="F42" s="93"/>
      <c r="L42" s="61">
        <f>L38*0.93</f>
        <v>10986.927</v>
      </c>
      <c r="M42" s="61">
        <f>M38*0.95</f>
        <v>11223.205</v>
      </c>
      <c r="N42" s="61">
        <f>N38*0.95</f>
        <v>11223.205</v>
      </c>
      <c r="O42" s="61">
        <f>O38*0.95</f>
        <v>11223.205</v>
      </c>
      <c r="P42" s="61">
        <f>P38*1</f>
        <v>11813.9</v>
      </c>
      <c r="Q42" s="61">
        <f>Q38*0.83</f>
        <v>9805.536999999998</v>
      </c>
      <c r="R42" s="61">
        <v>14767</v>
      </c>
      <c r="S42" s="61">
        <f>S38*0.99</f>
        <v>11695.761</v>
      </c>
      <c r="T42" s="61">
        <f>T38*0.96</f>
        <v>11341.344</v>
      </c>
      <c r="U42" s="61">
        <v>15027</v>
      </c>
      <c r="V42" s="61">
        <f>V38*0.95</f>
        <v>11223.205</v>
      </c>
      <c r="W42" s="61">
        <v>11833.95</v>
      </c>
      <c r="X42" s="88">
        <f>SUM(L42:W42)</f>
        <v>142164.239</v>
      </c>
    </row>
    <row r="43" spans="1:24" ht="15.75">
      <c r="A43" s="27"/>
      <c r="B43" s="27"/>
      <c r="C43" s="27"/>
      <c r="D43" s="27"/>
      <c r="E43" s="27"/>
      <c r="F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89"/>
    </row>
    <row r="44" spans="1:24" ht="15.75">
      <c r="A44" s="27">
        <v>5</v>
      </c>
      <c r="B44" s="93" t="s">
        <v>48</v>
      </c>
      <c r="C44" s="93"/>
      <c r="D44" s="93"/>
      <c r="E44" s="93"/>
      <c r="F44" s="93"/>
      <c r="L44" s="62">
        <f aca="true" t="shared" si="1" ref="L44:Q44">L40</f>
        <v>651.1666666666666</v>
      </c>
      <c r="M44" s="62">
        <f t="shared" si="1"/>
        <v>651.1666666666666</v>
      </c>
      <c r="N44" s="62">
        <f t="shared" si="1"/>
        <v>651.1666666666666</v>
      </c>
      <c r="O44" s="62">
        <f t="shared" si="1"/>
        <v>651.1666666666666</v>
      </c>
      <c r="P44" s="62">
        <f t="shared" si="1"/>
        <v>651.1666666666666</v>
      </c>
      <c r="Q44" s="62">
        <f t="shared" si="1"/>
        <v>651.1666666666666</v>
      </c>
      <c r="R44" s="62">
        <f aca="true" t="shared" si="2" ref="R44:W44">R40</f>
        <v>690</v>
      </c>
      <c r="S44" s="62">
        <f t="shared" si="2"/>
        <v>690</v>
      </c>
      <c r="T44" s="62">
        <f t="shared" si="2"/>
        <v>690</v>
      </c>
      <c r="U44" s="62">
        <f t="shared" si="2"/>
        <v>690</v>
      </c>
      <c r="V44" s="62">
        <f t="shared" si="2"/>
        <v>690</v>
      </c>
      <c r="W44" s="62">
        <f t="shared" si="2"/>
        <v>690</v>
      </c>
      <c r="X44" s="88">
        <f>SUM(L44:W44)</f>
        <v>8047</v>
      </c>
    </row>
    <row r="45" spans="1:24" ht="15.75">
      <c r="A45" s="27"/>
      <c r="B45" s="27"/>
      <c r="C45" s="27"/>
      <c r="D45" s="27"/>
      <c r="E45" s="27"/>
      <c r="F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89"/>
    </row>
    <row r="46" spans="1:24" ht="15.75">
      <c r="A46" s="27">
        <v>6</v>
      </c>
      <c r="B46" s="93" t="s">
        <v>49</v>
      </c>
      <c r="C46" s="93"/>
      <c r="D46" s="93"/>
      <c r="E46" s="93"/>
      <c r="F46" s="93"/>
      <c r="L46" s="61">
        <f aca="true" t="shared" si="3" ref="L46:Q46">SUM(L42:L45)</f>
        <v>11638.093666666666</v>
      </c>
      <c r="M46" s="61">
        <f t="shared" si="3"/>
        <v>11874.371666666666</v>
      </c>
      <c r="N46" s="61">
        <f t="shared" si="3"/>
        <v>11874.371666666666</v>
      </c>
      <c r="O46" s="61">
        <f t="shared" si="3"/>
        <v>11874.371666666666</v>
      </c>
      <c r="P46" s="61">
        <f t="shared" si="3"/>
        <v>12465.066666666666</v>
      </c>
      <c r="Q46" s="61">
        <f t="shared" si="3"/>
        <v>10456.703666666665</v>
      </c>
      <c r="R46" s="61">
        <f aca="true" t="shared" si="4" ref="R46:W46">SUM(R42:R45)</f>
        <v>15457</v>
      </c>
      <c r="S46" s="61">
        <f t="shared" si="4"/>
        <v>12385.761</v>
      </c>
      <c r="T46" s="61">
        <f t="shared" si="4"/>
        <v>12031.344</v>
      </c>
      <c r="U46" s="61">
        <f t="shared" si="4"/>
        <v>15717</v>
      </c>
      <c r="V46" s="61">
        <f t="shared" si="4"/>
        <v>11913.205</v>
      </c>
      <c r="W46" s="61">
        <f t="shared" si="4"/>
        <v>12523.95</v>
      </c>
      <c r="X46" s="88">
        <f>SUM(L46:W46)</f>
        <v>150211.239</v>
      </c>
    </row>
    <row r="47" spans="1:24" ht="15.75">
      <c r="A47" s="27"/>
      <c r="B47" s="27"/>
      <c r="C47" s="27"/>
      <c r="D47" s="27"/>
      <c r="E47" s="27"/>
      <c r="F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89"/>
    </row>
    <row r="48" spans="1:24" ht="15.75">
      <c r="A48" s="27">
        <v>7</v>
      </c>
      <c r="B48" s="93" t="s">
        <v>50</v>
      </c>
      <c r="C48" s="93"/>
      <c r="D48" s="93"/>
      <c r="E48" s="93"/>
      <c r="F48" s="93"/>
      <c r="L48" s="28">
        <f aca="true" t="shared" si="5" ref="L48:W48">Q27</f>
        <v>0</v>
      </c>
      <c r="M48" s="28">
        <f t="shared" si="5"/>
        <v>0</v>
      </c>
      <c r="N48" s="28">
        <f t="shared" si="5"/>
        <v>0</v>
      </c>
      <c r="O48" s="28">
        <f t="shared" si="5"/>
        <v>0</v>
      </c>
      <c r="P48" s="28">
        <f t="shared" si="5"/>
        <v>0</v>
      </c>
      <c r="Q48" s="28">
        <f t="shared" si="5"/>
        <v>32805.88</v>
      </c>
      <c r="R48" s="28">
        <f t="shared" si="5"/>
        <v>19265.26</v>
      </c>
      <c r="S48" s="28">
        <f t="shared" si="5"/>
        <v>0</v>
      </c>
      <c r="T48" s="28">
        <f t="shared" si="5"/>
        <v>7350.19</v>
      </c>
      <c r="U48" s="28">
        <f t="shared" si="5"/>
        <v>800.24</v>
      </c>
      <c r="V48" s="28">
        <f t="shared" si="5"/>
        <v>0</v>
      </c>
      <c r="W48" s="28">
        <f t="shared" si="5"/>
        <v>0</v>
      </c>
      <c r="X48" s="88">
        <f>SUM(L48:W48)</f>
        <v>60221.57</v>
      </c>
    </row>
    <row r="49" spans="1:24" ht="15.75">
      <c r="A49" s="27"/>
      <c r="B49" s="27"/>
      <c r="C49" s="27"/>
      <c r="D49" s="27"/>
      <c r="E49" s="27"/>
      <c r="F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89"/>
    </row>
    <row r="50" spans="1:24" ht="15.75">
      <c r="A50" s="27">
        <v>8</v>
      </c>
      <c r="B50" s="93" t="s">
        <v>51</v>
      </c>
      <c r="C50" s="93"/>
      <c r="D50" s="93"/>
      <c r="E50" s="93"/>
      <c r="F50" s="93"/>
      <c r="L50" s="64">
        <f>L34+L46-L48</f>
        <v>-116389.90633333333</v>
      </c>
      <c r="M50" s="64">
        <f aca="true" t="shared" si="6" ref="M50:W50">L50+M46-M48</f>
        <v>-104515.53466666667</v>
      </c>
      <c r="N50" s="64">
        <f t="shared" si="6"/>
        <v>-92641.163</v>
      </c>
      <c r="O50" s="64">
        <f t="shared" si="6"/>
        <v>-80766.79133333333</v>
      </c>
      <c r="P50" s="64">
        <f t="shared" si="6"/>
        <v>-68301.72466666666</v>
      </c>
      <c r="Q50" s="64">
        <f t="shared" si="6"/>
        <v>-90650.90099999998</v>
      </c>
      <c r="R50" s="64">
        <f t="shared" si="6"/>
        <v>-94459.16099999998</v>
      </c>
      <c r="S50" s="64">
        <f t="shared" si="6"/>
        <v>-82073.39999999998</v>
      </c>
      <c r="T50" s="64">
        <f t="shared" si="6"/>
        <v>-77392.24599999998</v>
      </c>
      <c r="U50" s="64">
        <f t="shared" si="6"/>
        <v>-62475.48599999998</v>
      </c>
      <c r="V50" s="64">
        <f t="shared" si="6"/>
        <v>-50562.28099999998</v>
      </c>
      <c r="W50" s="64">
        <f t="shared" si="6"/>
        <v>-38038.33099999998</v>
      </c>
      <c r="X50" s="88">
        <f>L34-X48+X46</f>
        <v>-38038.331000000006</v>
      </c>
    </row>
    <row r="53" ht="15.75">
      <c r="B53" s="2">
        <v>4248</v>
      </c>
    </row>
  </sheetData>
  <sheetProtection/>
  <mergeCells count="41">
    <mergeCell ref="B28:Y29"/>
    <mergeCell ref="B18:B19"/>
    <mergeCell ref="C18:C19"/>
    <mergeCell ref="D18:D19"/>
    <mergeCell ref="E18:E19"/>
    <mergeCell ref="L18:L19"/>
    <mergeCell ref="M18:M19"/>
    <mergeCell ref="N18:N19"/>
    <mergeCell ref="O18:O19"/>
    <mergeCell ref="H18:H19"/>
    <mergeCell ref="F18:F19"/>
    <mergeCell ref="M15:T15"/>
    <mergeCell ref="M16:T16"/>
    <mergeCell ref="I18:I19"/>
    <mergeCell ref="K18:K19"/>
    <mergeCell ref="P18:P19"/>
    <mergeCell ref="L17:O17"/>
    <mergeCell ref="M12:T12"/>
    <mergeCell ref="M13:T13"/>
    <mergeCell ref="M14:T14"/>
    <mergeCell ref="M8:T8"/>
    <mergeCell ref="M9:T9"/>
    <mergeCell ref="M10:T10"/>
    <mergeCell ref="M11:T11"/>
    <mergeCell ref="M7:T7"/>
    <mergeCell ref="A1:L1"/>
    <mergeCell ref="A2:L2"/>
    <mergeCell ref="M3:T3"/>
    <mergeCell ref="M4:T4"/>
    <mergeCell ref="M5:T5"/>
    <mergeCell ref="M6:T6"/>
    <mergeCell ref="AD17:AD18"/>
    <mergeCell ref="B50:F50"/>
    <mergeCell ref="B42:F42"/>
    <mergeCell ref="B44:F44"/>
    <mergeCell ref="B46:F46"/>
    <mergeCell ref="B48:F48"/>
    <mergeCell ref="B34:F34"/>
    <mergeCell ref="B38:F38"/>
    <mergeCell ref="J18:J19"/>
    <mergeCell ref="G18:G19"/>
  </mergeCells>
  <printOptions horizontalCentered="1"/>
  <pageMargins left="0.7874015748031497" right="0.3937007874015748" top="0.7874015748031497" bottom="0.3937007874015748" header="0.5118110236220472" footer="0.5118110236220472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2013-01-10T11:57:52Z</cp:lastPrinted>
  <dcterms:modified xsi:type="dcterms:W3CDTF">2014-01-21T05:40:12Z</dcterms:modified>
  <cp:category/>
  <cp:version/>
  <cp:contentType/>
  <cp:contentStatus/>
</cp:coreProperties>
</file>