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ов 49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<sst xmlns="http://schemas.openxmlformats.org/spreadsheetml/2006/main" count="97" uniqueCount="81">
  <si>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Дополнительная информация по дому</t>
  </si>
  <si>
    <t>Приведенная площадь (кв. м.)</t>
  </si>
  <si>
    <t>Количество квартир</t>
  </si>
  <si>
    <t>Места расположения э\щитовых в подъездах – 2 подъезд</t>
  </si>
  <si>
    <t>Количество жильцов</t>
  </si>
  <si>
    <t>Место расположения ввода ХВС и ГВС: подъезд 2</t>
  </si>
  <si>
    <t>Материал стен</t>
  </si>
  <si>
    <t>Место расположения приборов учета отопления и ГВС: подъезд 2</t>
  </si>
  <si>
    <t>Год постройки</t>
  </si>
  <si>
    <t>Количество теплоузлов – 1</t>
  </si>
  <si>
    <t>Этажность</t>
  </si>
  <si>
    <t>Принадлежность  ТОС: нет</t>
  </si>
  <si>
    <t>Подъезды</t>
  </si>
  <si>
    <t>Обслуживает – ТУ№2 тел 43-39-16</t>
  </si>
  <si>
    <t>Площадь придомовой территории (кв.м.)</t>
  </si>
  <si>
    <t>Площадь лестничной клетки (кв.м.)</t>
  </si>
  <si>
    <t>Площадь кровли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</si>
  <si>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</si>
  <si>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</si>
  <si>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</si>
  <si>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</si>
  <si>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</si>
  <si>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</si>
  <si>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</si>
  <si>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</si>
  <si>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</si>
  <si>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</si>
  <si>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</si>
  <si>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</si>
  <si>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</si>
  <si>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</si>
  <si>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</si>
  <si>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</si>
  <si>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</si>
  <si>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</si>
  <si>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</si>
  <si>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</si>
  <si>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</si>
  <si>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</si>
  <si>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</si>
  <si>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</si>
  <si>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</si>
  <si>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3. Ремонт МПШ</t>
  </si>
  <si>
    <t>ИТОГО:</t>
  </si>
  <si>
    <t>хозяйственной деятельности</t>
  </si>
  <si>
    <t xml:space="preserve">
жилого дома ул. Заовражная, дом 49</t>
  </si>
  <si>
    <t>Электронный счет по текущему ремонту</t>
  </si>
  <si>
    <t>дома №49 по ул.Заовражная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</si>
  <si>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</si>
  <si>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</si>
  <si>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</si>
  <si>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</si>
  <si>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</si>
  <si>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</si>
  <si>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</si>
  <si>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</si>
  <si>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</si>
  <si>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</si>
  <si>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Электронный паспорт финансово-</t>
  </si>
  <si>
    <t>6.Подготовка к отопительному сезону, теплоузел</t>
  </si>
  <si>
    <t>Цена на единицу работ,руб</t>
  </si>
  <si>
    <t xml:space="preserve">  Ед. изм.</t>
  </si>
  <si>
    <r>
      <t>5. Малярные работы</t>
    </r>
    <r>
      <rPr>
        <sz val="12"/>
        <color indexed="9"/>
        <rFont val="Times New Roman"/>
        <family val="1"/>
      </rPr>
      <t xml:space="preserve"> (МАФ, контейнера 2 шт.)</t>
    </r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</si>
  <si>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</si>
  <si>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</si>
  <si>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Перевыполнение  ТР  на  01.01.2013 год.</t>
  </si>
  <si>
    <t>План работ на 2013 г.</t>
  </si>
  <si>
    <t xml:space="preserve">         РЕЕСТР РАБОТ ПО ТЕКУЩЕМУ РЕМОНТУ ПО ВИДАМ РАБОТ И СТОИМОСТИ НА 2013 ГОД</t>
  </si>
  <si>
    <t>Тариф на ТР 2013г. -4,0</t>
  </si>
  <si>
    <t>Дополнительные доходы на 2013г.</t>
  </si>
  <si>
    <t>Сумма  к выполнению ТР на 2013 год</t>
  </si>
  <si>
    <t>Перевыполнение плана по ТР на 01.01.2013г</t>
  </si>
  <si>
    <t>2уз.</t>
  </si>
  <si>
    <t>77м</t>
  </si>
  <si>
    <t>кр/панель</t>
  </si>
  <si>
    <t>Выполнено</t>
  </si>
  <si>
    <t>Остаток суммы к исполнению</t>
  </si>
  <si>
    <t xml:space="preserve">                                  электромонтажные работы</t>
  </si>
  <si>
    <t>4. Сварочные, сантехнические  работы:                                Реконструкция труб ГВС,                                 Замена НР канализации в подвале с п.№1 по п.№3</t>
  </si>
  <si>
    <t>Председатель совета МКД - Васьтиков Георгий Алексеевич</t>
  </si>
  <si>
    <t>Мастер участка – Кошелько Андрей Георгиевич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</si>
</sst>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"/>
  </numFmts>
  <fonts count="26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Fill="1">
      <alignment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 applyAlignment="1">
      <alignment wrapText="1"/>
      <protection/>
    </xf>
    <xf numFmtId="0" fontId="4" fillId="0" borderId="10" xfId="33" applyFont="1" applyBorder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4" fillId="0" borderId="0" xfId="33" applyFont="1">
      <alignment/>
      <protection/>
    </xf>
    <xf numFmtId="0" fontId="4" fillId="0" borderId="0" xfId="33" applyFont="1" applyFill="1" applyAlignment="1">
      <alignment horizontal="center"/>
      <protection/>
    </xf>
    <xf numFmtId="0" fontId="4" fillId="0" borderId="0" xfId="33" applyFont="1" applyFill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0" fontId="2" fillId="0" borderId="0" xfId="33" applyFont="1" applyAlignment="1">
      <alignment/>
      <protection/>
    </xf>
    <xf numFmtId="0" fontId="2" fillId="0" borderId="10" xfId="33" applyFont="1" applyBorder="1">
      <alignment/>
      <protection/>
    </xf>
    <xf numFmtId="0" fontId="2" fillId="0" borderId="0" xfId="33" applyFont="1" applyFill="1" applyBorder="1" applyAlignment="1">
      <alignment/>
      <protection/>
    </xf>
    <xf numFmtId="0" fontId="2" fillId="0" borderId="11" xfId="33" applyFont="1" applyBorder="1" applyAlignment="1">
      <alignment horizontal="left"/>
      <protection/>
    </xf>
    <xf numFmtId="0" fontId="2" fillId="0" borderId="12" xfId="33" applyFont="1" applyBorder="1" applyAlignment="1">
      <alignment horizontal="left"/>
      <protection/>
    </xf>
    <xf numFmtId="0" fontId="4" fillId="0" borderId="13" xfId="33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5" fillId="0" borderId="0" xfId="33" applyFont="1">
      <alignment/>
      <protection/>
    </xf>
    <xf numFmtId="0" fontId="2" fillId="0" borderId="14" xfId="33" applyFont="1" applyBorder="1" applyAlignment="1">
      <alignment vertical="top" wrapText="1"/>
      <protection/>
    </xf>
    <xf numFmtId="0" fontId="2" fillId="0" borderId="15" xfId="33" applyFont="1" applyBorder="1" applyAlignment="1">
      <alignment vertical="top" wrapText="1"/>
      <protection/>
    </xf>
    <xf numFmtId="0" fontId="3" fillId="0" borderId="0" xfId="33" applyFont="1">
      <alignment/>
      <protection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2" fillId="0" borderId="16" xfId="33" applyFont="1" applyBorder="1" applyAlignment="1">
      <alignment horizontal="left"/>
      <protection/>
    </xf>
    <xf numFmtId="0" fontId="2" fillId="0" borderId="17" xfId="33" applyFont="1" applyBorder="1" applyAlignment="1">
      <alignment horizontal="left"/>
      <protection/>
    </xf>
    <xf numFmtId="0" fontId="2" fillId="0" borderId="15" xfId="33" applyFont="1" applyBorder="1">
      <alignment/>
      <protection/>
    </xf>
    <xf numFmtId="0" fontId="4" fillId="0" borderId="0" xfId="33" applyFont="1" applyFill="1" applyBorder="1" applyAlignment="1">
      <alignment horizontal="center" vertical="center"/>
      <protection/>
    </xf>
    <xf numFmtId="165" fontId="2" fillId="0" borderId="0" xfId="61" applyNumberFormat="1" applyFont="1" applyFill="1" applyBorder="1" applyAlignment="1">
      <alignment horizontal="center"/>
    </xf>
    <xf numFmtId="0" fontId="2" fillId="0" borderId="12" xfId="33" applyFont="1" applyFill="1" applyBorder="1" applyAlignment="1">
      <alignment horizontal="center"/>
      <protection/>
    </xf>
    <xf numFmtId="0" fontId="2" fillId="0" borderId="18" xfId="33" applyFont="1" applyBorder="1" applyAlignment="1">
      <alignment horizontal="left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2" fillId="0" borderId="20" xfId="33" applyFont="1" applyBorder="1">
      <alignment/>
      <protection/>
    </xf>
    <xf numFmtId="0" fontId="2" fillId="0" borderId="21" xfId="33" applyFont="1" applyBorder="1">
      <alignment/>
      <protection/>
    </xf>
    <xf numFmtId="165" fontId="2" fillId="0" borderId="21" xfId="61" applyNumberFormat="1" applyFont="1" applyFill="1" applyBorder="1" applyAlignment="1">
      <alignment horizontal="center"/>
    </xf>
    <xf numFmtId="0" fontId="2" fillId="0" borderId="10" xfId="33" applyFont="1" applyFill="1" applyBorder="1">
      <alignment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2" fillId="0" borderId="22" xfId="33" applyFont="1" applyBorder="1" applyAlignment="1">
      <alignment horizontal="left"/>
      <protection/>
    </xf>
    <xf numFmtId="0" fontId="2" fillId="0" borderId="23" xfId="33" applyFont="1" applyBorder="1">
      <alignment/>
      <protection/>
    </xf>
    <xf numFmtId="0" fontId="4" fillId="0" borderId="23" xfId="33" applyFont="1" applyBorder="1">
      <alignment/>
      <protection/>
    </xf>
    <xf numFmtId="0" fontId="4" fillId="0" borderId="13" xfId="33" applyFont="1" applyBorder="1" applyAlignment="1">
      <alignment horizontal="left" vertical="top"/>
      <protection/>
    </xf>
    <xf numFmtId="0" fontId="2" fillId="0" borderId="15" xfId="33" applyFont="1" applyBorder="1" applyAlignment="1">
      <alignment horizontal="center"/>
      <protection/>
    </xf>
    <xf numFmtId="0" fontId="1" fillId="0" borderId="10" xfId="33" applyBorder="1">
      <alignment/>
      <protection/>
    </xf>
    <xf numFmtId="0" fontId="1" fillId="0" borderId="10" xfId="33" applyFill="1" applyBorder="1">
      <alignment/>
      <protection/>
    </xf>
    <xf numFmtId="0" fontId="2" fillId="0" borderId="24" xfId="33" applyFont="1" applyBorder="1" applyAlignment="1">
      <alignment horizontal="left"/>
      <protection/>
    </xf>
    <xf numFmtId="0" fontId="2" fillId="0" borderId="25" xfId="33" applyFont="1" applyFill="1" applyBorder="1" applyAlignment="1">
      <alignment horizontal="center"/>
      <protection/>
    </xf>
    <xf numFmtId="0" fontId="2" fillId="0" borderId="25" xfId="33" applyFont="1" applyFill="1" applyBorder="1">
      <alignment/>
      <protection/>
    </xf>
    <xf numFmtId="0" fontId="4" fillId="0" borderId="25" xfId="33" applyFont="1" applyFill="1" applyBorder="1">
      <alignment/>
      <protection/>
    </xf>
    <xf numFmtId="0" fontId="2" fillId="0" borderId="26" xfId="33" applyFont="1" applyBorder="1">
      <alignment/>
      <protection/>
    </xf>
    <xf numFmtId="0" fontId="4" fillId="0" borderId="23" xfId="33" applyFont="1" applyFill="1" applyBorder="1" applyAlignment="1">
      <alignment horizontal="center" vertical="top" wrapText="1"/>
      <protection/>
    </xf>
    <xf numFmtId="0" fontId="1" fillId="0" borderId="13" xfId="33" applyBorder="1">
      <alignment/>
      <protection/>
    </xf>
    <xf numFmtId="0" fontId="1" fillId="0" borderId="23" xfId="33" applyFill="1" applyBorder="1">
      <alignment/>
      <protection/>
    </xf>
    <xf numFmtId="0" fontId="2" fillId="0" borderId="27" xfId="33" applyFont="1" applyFill="1" applyBorder="1" applyAlignment="1">
      <alignment horizontal="center" vertical="top" wrapText="1"/>
      <protection/>
    </xf>
    <xf numFmtId="165" fontId="4" fillId="0" borderId="10" xfId="61" applyNumberFormat="1" applyFont="1" applyBorder="1" applyAlignment="1">
      <alignment vertical="top" wrapText="1"/>
    </xf>
    <xf numFmtId="165" fontId="4" fillId="0" borderId="15" xfId="61" applyNumberFormat="1" applyFont="1" applyBorder="1" applyAlignment="1">
      <alignment vertical="top" wrapText="1"/>
    </xf>
    <xf numFmtId="0" fontId="2" fillId="0" borderId="28" xfId="33" applyFont="1" applyBorder="1" applyAlignment="1">
      <alignment horizontal="left"/>
      <protection/>
    </xf>
    <xf numFmtId="0" fontId="4" fillId="0" borderId="29" xfId="33" applyFont="1" applyBorder="1" applyAlignment="1">
      <alignment vertical="top" wrapText="1"/>
      <protection/>
    </xf>
    <xf numFmtId="0" fontId="1" fillId="0" borderId="29" xfId="33" applyBorder="1">
      <alignment/>
      <protection/>
    </xf>
    <xf numFmtId="0" fontId="2" fillId="0" borderId="30" xfId="33" applyFont="1" applyBorder="1" applyAlignment="1">
      <alignment vertical="top" wrapText="1"/>
      <protection/>
    </xf>
    <xf numFmtId="0" fontId="4" fillId="0" borderId="13" xfId="33" applyFont="1" applyBorder="1" applyAlignment="1">
      <alignment horizontal="center" vertical="top" wrapText="1"/>
      <protection/>
    </xf>
    <xf numFmtId="0" fontId="1" fillId="0" borderId="13" xfId="33" applyFill="1" applyBorder="1" applyAlignment="1">
      <alignment horizontal="center"/>
      <protection/>
    </xf>
    <xf numFmtId="0" fontId="2" fillId="0" borderId="14" xfId="33" applyFont="1" applyBorder="1" applyAlignment="1">
      <alignment horizontal="center" vertical="top" wrapText="1"/>
      <protection/>
    </xf>
    <xf numFmtId="0" fontId="2" fillId="0" borderId="29" xfId="33" applyFont="1" applyFill="1" applyBorder="1" applyAlignment="1">
      <alignment horizontal="center"/>
      <protection/>
    </xf>
    <xf numFmtId="0" fontId="2" fillId="0" borderId="29" xfId="33" applyFont="1" applyBorder="1">
      <alignment/>
      <protection/>
    </xf>
    <xf numFmtId="0" fontId="4" fillId="0" borderId="29" xfId="33" applyFont="1" applyBorder="1">
      <alignment/>
      <protection/>
    </xf>
    <xf numFmtId="0" fontId="2" fillId="0" borderId="30" xfId="33" applyFont="1" applyBorder="1">
      <alignment/>
      <protection/>
    </xf>
    <xf numFmtId="0" fontId="2" fillId="0" borderId="13" xfId="33" applyFont="1" applyFill="1" applyBorder="1" applyAlignment="1">
      <alignment horizontal="center"/>
      <protection/>
    </xf>
    <xf numFmtId="0" fontId="2" fillId="0" borderId="13" xfId="33" applyFont="1" applyBorder="1">
      <alignment/>
      <protection/>
    </xf>
    <xf numFmtId="0" fontId="4" fillId="0" borderId="13" xfId="33" applyFont="1" applyBorder="1">
      <alignment/>
      <protection/>
    </xf>
    <xf numFmtId="3" fontId="4" fillId="0" borderId="23" xfId="33" applyNumberFormat="1" applyFont="1" applyBorder="1">
      <alignment/>
      <protection/>
    </xf>
    <xf numFmtId="165" fontId="2" fillId="0" borderId="27" xfId="33" applyNumberFormat="1" applyFont="1" applyBorder="1">
      <alignment/>
      <protection/>
    </xf>
    <xf numFmtId="0" fontId="4" fillId="0" borderId="13" xfId="33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left" vertical="top" wrapText="1"/>
      <protection/>
    </xf>
    <xf numFmtId="0" fontId="4" fillId="0" borderId="29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23" xfId="33" applyFont="1" applyFill="1" applyBorder="1" applyAlignment="1">
      <alignment horizontal="center" vertical="center" wrapText="1"/>
      <protection/>
    </xf>
    <xf numFmtId="0" fontId="4" fillId="0" borderId="25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" fillId="0" borderId="13" xfId="33" applyNumberFormat="1" applyFont="1" applyBorder="1">
      <alignment/>
      <protection/>
    </xf>
    <xf numFmtId="1" fontId="4" fillId="0" borderId="13" xfId="33" applyNumberFormat="1" applyFont="1" applyBorder="1" applyAlignment="1">
      <alignment horizontal="right" vertical="center" wrapText="1"/>
      <protection/>
    </xf>
    <xf numFmtId="1" fontId="2" fillId="0" borderId="14" xfId="33" applyNumberFormat="1" applyFont="1" applyBorder="1">
      <alignment/>
      <protection/>
    </xf>
    <xf numFmtId="1" fontId="4" fillId="0" borderId="0" xfId="33" applyNumberFormat="1" applyFont="1">
      <alignment/>
      <protection/>
    </xf>
    <xf numFmtId="0" fontId="4" fillId="0" borderId="13" xfId="33" applyFont="1" applyBorder="1" applyAlignment="1">
      <alignment horizontal="left" vertical="distributed" wrapText="1"/>
      <protection/>
    </xf>
    <xf numFmtId="0" fontId="2" fillId="0" borderId="23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0" xfId="33" applyFont="1" applyFill="1" applyBorder="1" applyAlignment="1">
      <alignment horizontal="left" vertical="center"/>
      <protection/>
    </xf>
    <xf numFmtId="0" fontId="4" fillId="0" borderId="19" xfId="3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6" xfId="33" applyFont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4" fillId="0" borderId="0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31" xfId="33" applyFont="1" applyBorder="1" applyAlignment="1">
      <alignment horizontal="center" vertical="center"/>
      <protection/>
    </xf>
    <xf numFmtId="0" fontId="4" fillId="0" borderId="21" xfId="33" applyFont="1" applyFill="1" applyBorder="1" applyAlignment="1">
      <alignment horizontal="center" vertical="center"/>
      <protection/>
    </xf>
    <xf numFmtId="0" fontId="2" fillId="0" borderId="13" xfId="33" applyFont="1" applyBorder="1" applyAlignment="1">
      <alignment vertical="top" wrapText="1"/>
      <protection/>
    </xf>
    <xf numFmtId="0" fontId="4" fillId="0" borderId="0" xfId="0" applyFont="1" applyAlignment="1">
      <alignment horizontal="left"/>
    </xf>
    <xf numFmtId="0" fontId="4" fillId="0" borderId="0" xfId="33" applyFont="1" applyFill="1" applyBorder="1" applyAlignment="1">
      <alignment horizontal="center"/>
      <protection/>
    </xf>
    <xf numFmtId="0" fontId="4" fillId="0" borderId="12" xfId="33" applyFont="1" applyFill="1" applyBorder="1" applyAlignment="1">
      <alignment horizontal="left" vertical="center"/>
      <protection/>
    </xf>
    <xf numFmtId="0" fontId="4" fillId="0" borderId="32" xfId="33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0"/>
  <sheetViews>
    <sheetView tabSelected="1" zoomScale="75" zoomScaleNormal="75" zoomScaleSheetLayoutView="59" zoomScalePageLayoutView="0" workbookViewId="0" topLeftCell="A1">
      <selection activeCell="M11" sqref="M11:T11"/>
    </sheetView>
  </sheetViews>
  <sheetFormatPr defaultColWidth="8.7109375" defaultRowHeight="12.75"/>
  <cols>
    <col min="1" max="1" width="5.28125" style="1" customWidth="1"/>
    <col min="2" max="2" width="50.00390625" style="1" customWidth="1"/>
    <col min="3" max="11" width="0" style="1" hidden="1" customWidth="1"/>
    <col min="12" max="12" width="13.421875" style="2" customWidth="1"/>
    <col min="13" max="13" width="11.7109375" style="3" customWidth="1"/>
    <col min="14" max="14" width="11.00390625" style="3" customWidth="1"/>
    <col min="15" max="15" width="9.8515625" style="3" customWidth="1"/>
    <col min="16" max="16" width="10.8515625" style="1" customWidth="1"/>
    <col min="17" max="17" width="9.140625" style="1" customWidth="1"/>
    <col min="18" max="18" width="10.8515625" style="1" customWidth="1"/>
    <col min="19" max="19" width="9.00390625" style="1" customWidth="1"/>
    <col min="20" max="20" width="9.7109375" style="1" customWidth="1"/>
    <col min="21" max="22" width="10.140625" style="1" customWidth="1"/>
    <col min="23" max="23" width="9.00390625" style="1" customWidth="1"/>
    <col min="24" max="24" width="10.00390625" style="1" customWidth="1"/>
    <col min="25" max="25" width="9.8515625" style="1" customWidth="1"/>
    <col min="26" max="26" width="8.7109375" style="1" customWidth="1"/>
    <col min="27" max="27" width="11.00390625" style="1" customWidth="1"/>
    <col min="28" max="28" width="12.8515625" style="1" customWidth="1"/>
    <col min="29" max="29" width="16.421875" style="1" customWidth="1"/>
    <col min="30" max="16384" width="8.7109375" style="1" customWidth="1"/>
  </cols>
  <sheetData>
    <row r="1" spans="1:40" ht="18" customHeight="1">
      <c r="A1" s="5"/>
      <c r="B1" s="5" t="s">
        <v>58</v>
      </c>
      <c r="C1" s="5"/>
      <c r="D1" s="5"/>
      <c r="E1" s="5"/>
      <c r="F1" s="5"/>
      <c r="G1" s="5"/>
      <c r="H1" s="5"/>
      <c r="I1" s="5"/>
      <c r="J1" s="5"/>
      <c r="K1" s="5"/>
      <c r="L1" s="4" t="s">
        <v>44</v>
      </c>
      <c r="M1" s="14"/>
      <c r="N1" s="14"/>
      <c r="O1" s="14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6.5" customHeight="1">
      <c r="A2" s="9"/>
      <c r="B2" s="6" t="s">
        <v>45</v>
      </c>
      <c r="C2" s="6"/>
      <c r="D2" s="6"/>
      <c r="E2" s="6"/>
      <c r="F2" s="6"/>
      <c r="G2" s="6"/>
      <c r="H2" s="6"/>
      <c r="I2" s="6"/>
      <c r="J2" s="6"/>
      <c r="K2" s="6"/>
      <c r="L2" s="6"/>
      <c r="M2" s="16"/>
      <c r="N2" s="16"/>
      <c r="O2" s="16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6.5" thickBot="1">
      <c r="A3" s="9"/>
      <c r="B3" s="15"/>
      <c r="C3" s="15"/>
      <c r="D3" s="15"/>
      <c r="E3" s="15"/>
      <c r="F3" s="15"/>
      <c r="G3" s="15"/>
      <c r="H3" s="15"/>
      <c r="I3" s="15"/>
      <c r="J3" s="15"/>
      <c r="K3" s="15"/>
      <c r="L3" s="14"/>
      <c r="M3" s="126" t="s">
        <v>0</v>
      </c>
      <c r="N3" s="126"/>
      <c r="O3" s="126"/>
      <c r="P3" s="126"/>
      <c r="Q3" s="126"/>
      <c r="R3" s="126"/>
      <c r="S3" s="12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>
      <c r="A4" s="9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43">
        <v>2263.7</v>
      </c>
      <c r="M4" s="127" t="s">
        <v>79</v>
      </c>
      <c r="N4" s="127"/>
      <c r="O4" s="127"/>
      <c r="P4" s="127"/>
      <c r="Q4" s="127"/>
      <c r="R4" s="127"/>
      <c r="S4" s="127"/>
      <c r="T4" s="128"/>
      <c r="U4" s="18"/>
      <c r="V4" s="1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>
      <c r="A5" s="9"/>
      <c r="B5" s="44" t="s">
        <v>2</v>
      </c>
      <c r="C5" s="4"/>
      <c r="D5" s="4"/>
      <c r="E5" s="4"/>
      <c r="F5" s="4"/>
      <c r="G5" s="4"/>
      <c r="H5" s="4"/>
      <c r="I5" s="4"/>
      <c r="J5" s="4"/>
      <c r="K5" s="4"/>
      <c r="L5" s="14">
        <v>45</v>
      </c>
      <c r="M5" s="114" t="s">
        <v>3</v>
      </c>
      <c r="N5" s="114"/>
      <c r="O5" s="114"/>
      <c r="P5" s="114"/>
      <c r="Q5" s="114"/>
      <c r="R5" s="114"/>
      <c r="S5" s="114"/>
      <c r="T5" s="11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5.75">
      <c r="A6" s="9"/>
      <c r="B6" s="44" t="s">
        <v>4</v>
      </c>
      <c r="C6" s="4"/>
      <c r="D6" s="4"/>
      <c r="E6" s="4"/>
      <c r="F6" s="4"/>
      <c r="G6" s="4"/>
      <c r="H6" s="4"/>
      <c r="I6" s="4"/>
      <c r="J6" s="4"/>
      <c r="K6" s="4"/>
      <c r="L6" s="14">
        <v>141</v>
      </c>
      <c r="M6" s="114" t="s">
        <v>5</v>
      </c>
      <c r="N6" s="114"/>
      <c r="O6" s="114"/>
      <c r="P6" s="114"/>
      <c r="Q6" s="114"/>
      <c r="R6" s="114"/>
      <c r="S6" s="114"/>
      <c r="T6" s="11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5.75">
      <c r="A7" s="9"/>
      <c r="B7" s="44" t="s">
        <v>6</v>
      </c>
      <c r="C7" s="4"/>
      <c r="D7" s="4"/>
      <c r="E7" s="4"/>
      <c r="F7" s="4"/>
      <c r="G7" s="4"/>
      <c r="H7" s="4"/>
      <c r="I7" s="4"/>
      <c r="J7" s="4"/>
      <c r="K7" s="4"/>
      <c r="L7" s="14" t="s">
        <v>74</v>
      </c>
      <c r="M7" s="114" t="s">
        <v>7</v>
      </c>
      <c r="N7" s="114"/>
      <c r="O7" s="114"/>
      <c r="P7" s="114"/>
      <c r="Q7" s="114"/>
      <c r="R7" s="114"/>
      <c r="S7" s="114"/>
      <c r="T7" s="11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5.75">
      <c r="A8" s="9"/>
      <c r="B8" s="44" t="s">
        <v>8</v>
      </c>
      <c r="C8" s="4"/>
      <c r="D8" s="4"/>
      <c r="E8" s="4"/>
      <c r="F8" s="4"/>
      <c r="G8" s="4"/>
      <c r="H8" s="4"/>
      <c r="I8" s="4"/>
      <c r="J8" s="4"/>
      <c r="K8" s="4"/>
      <c r="L8" s="14">
        <v>1975</v>
      </c>
      <c r="M8" s="114" t="s">
        <v>9</v>
      </c>
      <c r="N8" s="114"/>
      <c r="O8" s="114"/>
      <c r="P8" s="114"/>
      <c r="Q8" s="114"/>
      <c r="R8" s="114"/>
      <c r="S8" s="114"/>
      <c r="T8" s="11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5.75">
      <c r="A9" s="9"/>
      <c r="B9" s="44" t="s">
        <v>10</v>
      </c>
      <c r="C9" s="4"/>
      <c r="D9" s="4"/>
      <c r="E9" s="4"/>
      <c r="F9" s="4"/>
      <c r="G9" s="4"/>
      <c r="H9" s="4"/>
      <c r="I9" s="4"/>
      <c r="J9" s="4"/>
      <c r="K9" s="4"/>
      <c r="L9" s="14">
        <v>5</v>
      </c>
      <c r="M9" s="114" t="s">
        <v>11</v>
      </c>
      <c r="N9" s="114"/>
      <c r="O9" s="114"/>
      <c r="P9" s="114"/>
      <c r="Q9" s="114"/>
      <c r="R9" s="114"/>
      <c r="S9" s="114"/>
      <c r="T9" s="11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.75">
      <c r="A10" s="9"/>
      <c r="B10" s="4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14">
        <v>3</v>
      </c>
      <c r="M10" s="114" t="s">
        <v>13</v>
      </c>
      <c r="N10" s="114"/>
      <c r="O10" s="114"/>
      <c r="P10" s="114"/>
      <c r="Q10" s="114"/>
      <c r="R10" s="114"/>
      <c r="S10" s="114"/>
      <c r="T10" s="11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5.75">
      <c r="A11" s="9"/>
      <c r="B11" s="44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14">
        <v>1570</v>
      </c>
      <c r="M11" s="114" t="s">
        <v>80</v>
      </c>
      <c r="N11" s="114"/>
      <c r="O11" s="114"/>
      <c r="P11" s="114"/>
      <c r="Q11" s="114"/>
      <c r="R11" s="114"/>
      <c r="S11" s="114"/>
      <c r="T11" s="115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5.75">
      <c r="A12" s="9"/>
      <c r="B12" s="4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14">
        <v>217</v>
      </c>
      <c r="M12" s="104"/>
      <c r="N12" s="104"/>
      <c r="O12" s="104"/>
      <c r="P12" s="104"/>
      <c r="Q12" s="104"/>
      <c r="R12" s="104"/>
      <c r="S12" s="104"/>
      <c r="T12" s="10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5.75">
      <c r="A13" s="9"/>
      <c r="B13" s="44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14">
        <v>600</v>
      </c>
      <c r="M13" s="104"/>
      <c r="N13" s="104"/>
      <c r="O13" s="104"/>
      <c r="P13" s="104"/>
      <c r="Q13" s="104"/>
      <c r="R13" s="104"/>
      <c r="S13" s="104"/>
      <c r="T13" s="105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5.75">
      <c r="A14" s="9"/>
      <c r="B14" s="44" t="s">
        <v>65</v>
      </c>
      <c r="C14" s="4"/>
      <c r="D14" s="4"/>
      <c r="E14" s="4"/>
      <c r="F14" s="4"/>
      <c r="G14" s="4"/>
      <c r="H14" s="4"/>
      <c r="I14" s="4"/>
      <c r="J14" s="4"/>
      <c r="K14" s="4"/>
      <c r="L14" s="42">
        <v>-81572.8</v>
      </c>
      <c r="M14" s="41"/>
      <c r="N14" s="41"/>
      <c r="O14" s="41"/>
      <c r="P14" s="41"/>
      <c r="Q14" s="41"/>
      <c r="R14" s="41"/>
      <c r="S14" s="41"/>
      <c r="T14" s="45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5.75">
      <c r="A15" s="9"/>
      <c r="B15" s="44" t="s">
        <v>68</v>
      </c>
      <c r="C15" s="4"/>
      <c r="D15" s="4"/>
      <c r="E15" s="4"/>
      <c r="F15" s="4"/>
      <c r="G15" s="4"/>
      <c r="H15" s="4"/>
      <c r="I15" s="4"/>
      <c r="J15" s="4"/>
      <c r="K15" s="4"/>
      <c r="L15" s="42">
        <f>(4*L4*12)*0.94</f>
        <v>102138.14399999999</v>
      </c>
      <c r="M15" s="41"/>
      <c r="N15" s="41"/>
      <c r="O15" s="41"/>
      <c r="P15" s="41"/>
      <c r="Q15" s="41"/>
      <c r="R15" s="41"/>
      <c r="S15" s="41"/>
      <c r="T15" s="4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5.75">
      <c r="A16" s="9"/>
      <c r="B16" s="44" t="s">
        <v>69</v>
      </c>
      <c r="C16" s="4"/>
      <c r="D16" s="4"/>
      <c r="E16" s="4"/>
      <c r="F16" s="4"/>
      <c r="G16" s="4"/>
      <c r="H16" s="4"/>
      <c r="I16" s="4"/>
      <c r="J16" s="4"/>
      <c r="K16" s="4"/>
      <c r="L16" s="42">
        <v>0</v>
      </c>
      <c r="M16" s="104"/>
      <c r="N16" s="104"/>
      <c r="O16" s="104"/>
      <c r="P16" s="119"/>
      <c r="Q16" s="119"/>
      <c r="R16" s="119"/>
      <c r="S16" s="119"/>
      <c r="T16" s="120"/>
      <c r="U16" s="19"/>
      <c r="V16" s="19"/>
      <c r="W16" s="1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6.5" thickBot="1">
      <c r="A17" s="9"/>
      <c r="B17" s="46" t="s">
        <v>70</v>
      </c>
      <c r="C17" s="47"/>
      <c r="D17" s="47"/>
      <c r="E17" s="47"/>
      <c r="F17" s="47"/>
      <c r="G17" s="47"/>
      <c r="H17" s="47"/>
      <c r="I17" s="47"/>
      <c r="J17" s="47"/>
      <c r="K17" s="47"/>
      <c r="L17" s="48">
        <f>L14+L15</f>
        <v>20565.343999999983</v>
      </c>
      <c r="M17" s="123"/>
      <c r="N17" s="123"/>
      <c r="O17" s="123"/>
      <c r="P17" s="121"/>
      <c r="Q17" s="121"/>
      <c r="R17" s="121"/>
      <c r="S17" s="121"/>
      <c r="T17" s="122"/>
      <c r="U17" s="21"/>
      <c r="V17" s="21"/>
      <c r="W17" s="2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21.7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53" s="30" customFormat="1" ht="30.75" customHeight="1">
      <c r="A19" s="4"/>
      <c r="B19" s="38"/>
      <c r="C19" s="39"/>
      <c r="D19" s="39"/>
      <c r="E19" s="39"/>
      <c r="F19" s="39"/>
      <c r="G19" s="39"/>
      <c r="H19" s="39"/>
      <c r="I19" s="39"/>
      <c r="J19" s="39"/>
      <c r="K19" s="70"/>
      <c r="L19" s="117" t="s">
        <v>66</v>
      </c>
      <c r="M19" s="118"/>
      <c r="N19" s="118"/>
      <c r="O19" s="52"/>
      <c r="P19" s="59" t="s">
        <v>67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70"/>
      <c r="AB19" s="38" t="s">
        <v>75</v>
      </c>
      <c r="AC19" s="110" t="s">
        <v>76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40" s="30" customFormat="1" ht="12.75" customHeight="1">
      <c r="A20" s="27"/>
      <c r="B20" s="124" t="s">
        <v>17</v>
      </c>
      <c r="C20" s="106" t="s">
        <v>18</v>
      </c>
      <c r="D20" s="106" t="s">
        <v>19</v>
      </c>
      <c r="E20" s="106" t="s">
        <v>20</v>
      </c>
      <c r="F20" s="106" t="s">
        <v>21</v>
      </c>
      <c r="G20" s="106" t="s">
        <v>22</v>
      </c>
      <c r="H20" s="106" t="s">
        <v>23</v>
      </c>
      <c r="I20" s="106" t="s">
        <v>24</v>
      </c>
      <c r="J20" s="106" t="s">
        <v>25</v>
      </c>
      <c r="K20" s="107" t="s">
        <v>26</v>
      </c>
      <c r="L20" s="108" t="s">
        <v>56</v>
      </c>
      <c r="M20" s="109" t="s">
        <v>60</v>
      </c>
      <c r="N20" s="109" t="s">
        <v>57</v>
      </c>
      <c r="O20" s="103" t="s">
        <v>61</v>
      </c>
      <c r="P20" s="60" t="s">
        <v>27</v>
      </c>
      <c r="Q20" s="17" t="s">
        <v>28</v>
      </c>
      <c r="R20" s="17" t="s">
        <v>29</v>
      </c>
      <c r="S20" s="17" t="s">
        <v>30</v>
      </c>
      <c r="T20" s="17" t="s">
        <v>31</v>
      </c>
      <c r="U20" s="17" t="s">
        <v>32</v>
      </c>
      <c r="V20" s="17" t="s">
        <v>33</v>
      </c>
      <c r="W20" s="17" t="s">
        <v>34</v>
      </c>
      <c r="X20" s="17" t="s">
        <v>35</v>
      </c>
      <c r="Y20" s="17" t="s">
        <v>36</v>
      </c>
      <c r="Z20" s="17" t="s">
        <v>37</v>
      </c>
      <c r="AA20" s="77" t="s">
        <v>38</v>
      </c>
      <c r="AB20" s="81" t="s">
        <v>39</v>
      </c>
      <c r="AC20" s="111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s="30" customFormat="1" ht="39.75" customHeight="1">
      <c r="A21" s="27"/>
      <c r="B21" s="124"/>
      <c r="C21" s="106"/>
      <c r="D21" s="106"/>
      <c r="E21" s="106"/>
      <c r="F21" s="106"/>
      <c r="G21" s="106"/>
      <c r="H21" s="106"/>
      <c r="I21" s="106"/>
      <c r="J21" s="106"/>
      <c r="K21" s="107"/>
      <c r="L21" s="108"/>
      <c r="M21" s="109"/>
      <c r="N21" s="116"/>
      <c r="O21" s="103"/>
      <c r="P21" s="61"/>
      <c r="Q21" s="49"/>
      <c r="R21" s="49"/>
      <c r="S21" s="20"/>
      <c r="T21" s="20"/>
      <c r="U21" s="20"/>
      <c r="V21" s="20"/>
      <c r="W21" s="20"/>
      <c r="X21" s="20"/>
      <c r="Y21" s="20"/>
      <c r="Z21" s="20"/>
      <c r="AA21" s="78"/>
      <c r="AB21" s="82"/>
      <c r="AC21" s="53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5.75">
      <c r="A22" s="9"/>
      <c r="B22" s="24" t="s">
        <v>40</v>
      </c>
      <c r="C22" s="7"/>
      <c r="D22" s="7"/>
      <c r="E22" s="7"/>
      <c r="F22" s="7"/>
      <c r="G22" s="7"/>
      <c r="H22" s="7"/>
      <c r="I22" s="7"/>
      <c r="J22" s="7"/>
      <c r="K22" s="71"/>
      <c r="L22" s="74"/>
      <c r="M22" s="7"/>
      <c r="N22" s="7"/>
      <c r="O22" s="64" t="s">
        <v>41</v>
      </c>
      <c r="P22" s="62"/>
      <c r="Q22" s="50"/>
      <c r="R22" s="50"/>
      <c r="S22" s="51"/>
      <c r="T22" s="51"/>
      <c r="U22" s="51"/>
      <c r="V22" s="51"/>
      <c r="W22" s="51"/>
      <c r="X22" s="51"/>
      <c r="Y22" s="51"/>
      <c r="Z22" s="51"/>
      <c r="AA22" s="79"/>
      <c r="AB22" s="83">
        <v>0</v>
      </c>
      <c r="AC22" s="5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5.75">
      <c r="A23" s="9"/>
      <c r="B23" s="24" t="s">
        <v>42</v>
      </c>
      <c r="C23" s="7"/>
      <c r="D23" s="7"/>
      <c r="E23" s="7"/>
      <c r="F23" s="7"/>
      <c r="G23" s="7"/>
      <c r="H23" s="7"/>
      <c r="I23" s="7"/>
      <c r="J23" s="7"/>
      <c r="K23" s="71"/>
      <c r="L23" s="74" t="s">
        <v>73</v>
      </c>
      <c r="M23" s="7">
        <v>130</v>
      </c>
      <c r="N23" s="68">
        <v>10000</v>
      </c>
      <c r="O23" s="64" t="s">
        <v>41</v>
      </c>
      <c r="P23" s="62"/>
      <c r="Q23" s="50"/>
      <c r="R23" s="50"/>
      <c r="S23" s="51"/>
      <c r="T23" s="51"/>
      <c r="U23" s="51"/>
      <c r="V23" s="51"/>
      <c r="W23" s="51"/>
      <c r="X23" s="51"/>
      <c r="Y23" s="51">
        <v>6007.5</v>
      </c>
      <c r="Z23" s="51"/>
      <c r="AA23" s="79"/>
      <c r="AB23" s="98">
        <f>SUM(Y23:AA23)</f>
        <v>6007.5</v>
      </c>
      <c r="AC23" s="5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51.75" customHeight="1">
      <c r="A24" s="9"/>
      <c r="B24" s="86" t="s">
        <v>78</v>
      </c>
      <c r="C24" s="87"/>
      <c r="D24" s="87"/>
      <c r="E24" s="87"/>
      <c r="F24" s="87"/>
      <c r="G24" s="87"/>
      <c r="H24" s="87"/>
      <c r="I24" s="87"/>
      <c r="J24" s="87"/>
      <c r="K24" s="88"/>
      <c r="L24" s="89"/>
      <c r="M24" s="90"/>
      <c r="N24" s="90"/>
      <c r="O24" s="91" t="s">
        <v>41</v>
      </c>
      <c r="P24" s="92"/>
      <c r="Q24" s="93"/>
      <c r="R24" s="93"/>
      <c r="S24" s="90"/>
      <c r="T24" s="90"/>
      <c r="U24" s="90"/>
      <c r="V24" s="90">
        <v>16895.12</v>
      </c>
      <c r="W24" s="90"/>
      <c r="X24" s="90">
        <v>9531.61</v>
      </c>
      <c r="Y24" s="90"/>
      <c r="Z24" s="90"/>
      <c r="AA24" s="94"/>
      <c r="AB24" s="99">
        <f>SUM(P24:AA24)</f>
        <v>26426.73</v>
      </c>
      <c r="AC24" s="95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.75">
      <c r="A25" s="9"/>
      <c r="B25" s="102" t="s">
        <v>77</v>
      </c>
      <c r="C25" s="87"/>
      <c r="D25" s="87"/>
      <c r="E25" s="87"/>
      <c r="F25" s="87"/>
      <c r="G25" s="87"/>
      <c r="H25" s="87"/>
      <c r="I25" s="87"/>
      <c r="J25" s="87"/>
      <c r="K25" s="88"/>
      <c r="L25" s="89"/>
      <c r="M25" s="90"/>
      <c r="N25" s="90"/>
      <c r="O25" s="91"/>
      <c r="P25" s="92"/>
      <c r="Q25" s="93"/>
      <c r="R25" s="93"/>
      <c r="S25" s="90"/>
      <c r="T25" s="90"/>
      <c r="U25" s="90"/>
      <c r="V25" s="90"/>
      <c r="W25" s="90"/>
      <c r="X25" s="90"/>
      <c r="Y25" s="90"/>
      <c r="Z25" s="90"/>
      <c r="AA25" s="94"/>
      <c r="AB25" s="99"/>
      <c r="AC25" s="95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.75">
      <c r="A26" s="9"/>
      <c r="B26" s="55" t="s">
        <v>62</v>
      </c>
      <c r="C26" s="7"/>
      <c r="D26" s="7"/>
      <c r="E26" s="7"/>
      <c r="F26" s="7"/>
      <c r="G26" s="7"/>
      <c r="H26" s="7"/>
      <c r="I26" s="7"/>
      <c r="J26" s="7"/>
      <c r="K26" s="71"/>
      <c r="L26" s="74"/>
      <c r="M26" s="7"/>
      <c r="N26" s="7"/>
      <c r="O26" s="64" t="s">
        <v>41</v>
      </c>
      <c r="P26" s="62"/>
      <c r="Q26" s="50"/>
      <c r="R26" s="50"/>
      <c r="S26" s="51"/>
      <c r="T26" s="51"/>
      <c r="U26" s="51"/>
      <c r="V26" s="51"/>
      <c r="W26" s="51"/>
      <c r="X26" s="51"/>
      <c r="Y26" s="51"/>
      <c r="Z26" s="51"/>
      <c r="AA26" s="79"/>
      <c r="AB26" s="98">
        <v>0</v>
      </c>
      <c r="AC26" s="54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6.5" customHeight="1">
      <c r="A27" s="9"/>
      <c r="B27" s="86" t="s">
        <v>59</v>
      </c>
      <c r="C27" s="7"/>
      <c r="D27" s="7"/>
      <c r="E27" s="7"/>
      <c r="F27" s="7"/>
      <c r="G27" s="7"/>
      <c r="H27" s="7"/>
      <c r="I27" s="7"/>
      <c r="J27" s="7"/>
      <c r="K27" s="71"/>
      <c r="L27" s="74" t="s">
        <v>72</v>
      </c>
      <c r="M27" s="7">
        <v>5000</v>
      </c>
      <c r="N27" s="68">
        <v>10000</v>
      </c>
      <c r="O27" s="64" t="s">
        <v>41</v>
      </c>
      <c r="P27" s="62"/>
      <c r="Q27" s="50"/>
      <c r="R27" s="50"/>
      <c r="S27" s="51"/>
      <c r="T27" s="51"/>
      <c r="U27" s="51">
        <v>8667.85</v>
      </c>
      <c r="V27" s="51"/>
      <c r="W27" s="51"/>
      <c r="X27" s="51"/>
      <c r="Y27" s="51"/>
      <c r="Z27" s="51"/>
      <c r="AA27" s="79"/>
      <c r="AB27" s="98">
        <f>SUM(U27:AA27)</f>
        <v>8667.85</v>
      </c>
      <c r="AC27" s="54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6.5" customHeight="1">
      <c r="A28" s="9"/>
      <c r="B28" s="65"/>
      <c r="C28" s="57"/>
      <c r="D28" s="57"/>
      <c r="E28" s="57"/>
      <c r="F28" s="57"/>
      <c r="G28" s="57"/>
      <c r="H28" s="57"/>
      <c r="I28" s="57"/>
      <c r="J28" s="57"/>
      <c r="K28" s="72"/>
      <c r="L28" s="75"/>
      <c r="M28" s="58"/>
      <c r="N28" s="50"/>
      <c r="O28" s="66"/>
      <c r="P28" s="62"/>
      <c r="Q28" s="50"/>
      <c r="R28" s="50"/>
      <c r="S28" s="51"/>
      <c r="T28" s="51"/>
      <c r="U28" s="51"/>
      <c r="V28" s="51"/>
      <c r="W28" s="51"/>
      <c r="X28" s="51"/>
      <c r="Y28" s="51"/>
      <c r="Z28" s="51"/>
      <c r="AA28" s="79"/>
      <c r="AB28" s="98">
        <v>0</v>
      </c>
      <c r="AC28" s="54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6.5" customHeight="1">
      <c r="A29" s="9"/>
      <c r="B29" s="55"/>
      <c r="C29" s="7"/>
      <c r="D29" s="7"/>
      <c r="E29" s="7"/>
      <c r="F29" s="7"/>
      <c r="G29" s="7"/>
      <c r="H29" s="7"/>
      <c r="I29" s="7"/>
      <c r="J29" s="7"/>
      <c r="K29" s="71"/>
      <c r="L29" s="74"/>
      <c r="M29" s="7"/>
      <c r="N29" s="7"/>
      <c r="O29" s="64"/>
      <c r="P29" s="62"/>
      <c r="Q29" s="50"/>
      <c r="R29" s="50"/>
      <c r="S29" s="51"/>
      <c r="T29" s="51"/>
      <c r="U29" s="51"/>
      <c r="V29" s="51"/>
      <c r="W29" s="51"/>
      <c r="X29" s="51"/>
      <c r="Y29" s="51"/>
      <c r="Z29" s="51"/>
      <c r="AA29" s="79"/>
      <c r="AB29" s="98">
        <v>0</v>
      </c>
      <c r="AC29" s="54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6.5" customHeight="1">
      <c r="A30" s="9"/>
      <c r="B30" s="24"/>
      <c r="C30" s="7"/>
      <c r="D30" s="7"/>
      <c r="E30" s="7"/>
      <c r="F30" s="7"/>
      <c r="G30" s="7"/>
      <c r="H30" s="7"/>
      <c r="I30" s="7"/>
      <c r="J30" s="7"/>
      <c r="K30" s="71"/>
      <c r="L30" s="74"/>
      <c r="M30" s="7"/>
      <c r="N30" s="7"/>
      <c r="O30" s="64"/>
      <c r="P30" s="62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79"/>
      <c r="AB30" s="98">
        <v>0</v>
      </c>
      <c r="AC30" s="84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6.5" customHeight="1">
      <c r="A31" s="9"/>
      <c r="B31" s="24"/>
      <c r="C31" s="7"/>
      <c r="D31" s="7"/>
      <c r="E31" s="7"/>
      <c r="F31" s="7"/>
      <c r="G31" s="7"/>
      <c r="H31" s="7"/>
      <c r="I31" s="7"/>
      <c r="J31" s="7"/>
      <c r="K31" s="71"/>
      <c r="L31" s="74"/>
      <c r="M31" s="7"/>
      <c r="N31" s="7"/>
      <c r="O31" s="64"/>
      <c r="P31" s="62"/>
      <c r="Q31" s="50"/>
      <c r="R31" s="50"/>
      <c r="S31" s="51"/>
      <c r="T31" s="51"/>
      <c r="U31" s="51"/>
      <c r="V31" s="51"/>
      <c r="W31" s="51"/>
      <c r="X31" s="51"/>
      <c r="Y31" s="51"/>
      <c r="Z31" s="51"/>
      <c r="AA31" s="79"/>
      <c r="AB31" s="98">
        <f>SUM(Y31:AA31)</f>
        <v>0</v>
      </c>
      <c r="AC31" s="5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33" customFormat="1" ht="16.5" thickBot="1">
      <c r="A32" s="27"/>
      <c r="B32" s="31" t="s">
        <v>43</v>
      </c>
      <c r="C32" s="32"/>
      <c r="D32" s="32"/>
      <c r="E32" s="32"/>
      <c r="F32" s="32"/>
      <c r="G32" s="32"/>
      <c r="H32" s="32"/>
      <c r="I32" s="32"/>
      <c r="J32" s="32"/>
      <c r="K32" s="73"/>
      <c r="L32" s="76"/>
      <c r="M32" s="32"/>
      <c r="N32" s="69">
        <f>SUM(N22:N31)</f>
        <v>20000</v>
      </c>
      <c r="O32" s="67" t="s">
        <v>41</v>
      </c>
      <c r="P32" s="63">
        <f aca="true" t="shared" si="0" ref="P32:AA32">SUM(P22:P30)</f>
        <v>0</v>
      </c>
      <c r="Q32" s="40">
        <f t="shared" si="0"/>
        <v>0</v>
      </c>
      <c r="R32" s="40">
        <f t="shared" si="0"/>
        <v>0</v>
      </c>
      <c r="S32" s="56">
        <f t="shared" si="0"/>
        <v>0</v>
      </c>
      <c r="T32" s="40">
        <f t="shared" si="0"/>
        <v>0</v>
      </c>
      <c r="U32" s="40">
        <f t="shared" si="0"/>
        <v>8667.85</v>
      </c>
      <c r="V32" s="40">
        <f t="shared" si="0"/>
        <v>16895.12</v>
      </c>
      <c r="W32" s="40">
        <f t="shared" si="0"/>
        <v>0</v>
      </c>
      <c r="X32" s="40">
        <f t="shared" si="0"/>
        <v>9531.61</v>
      </c>
      <c r="Y32" s="40">
        <f>SUM(Y22:Y31)</f>
        <v>6007.5</v>
      </c>
      <c r="Z32" s="40">
        <f t="shared" si="0"/>
        <v>0</v>
      </c>
      <c r="AA32" s="80">
        <f t="shared" si="0"/>
        <v>0</v>
      </c>
      <c r="AB32" s="100">
        <f>SUM(AB22:AB31)</f>
        <v>41102.08</v>
      </c>
      <c r="AC32" s="85">
        <f>L17-AB32</f>
        <v>-20536.73600000002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8"/>
      <c r="M33" s="8"/>
      <c r="N33" s="8"/>
      <c r="O33" s="10"/>
      <c r="P33" s="11"/>
      <c r="Q33" s="11"/>
      <c r="R33" s="11"/>
      <c r="S33" s="9"/>
      <c r="T33" s="9"/>
      <c r="U33" s="9"/>
      <c r="V33" s="9"/>
      <c r="W33" s="9"/>
      <c r="X33" s="9"/>
      <c r="Y33" s="9"/>
      <c r="Z33" s="9"/>
      <c r="AA33" s="9"/>
      <c r="AB33" s="10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.75">
      <c r="A34" s="9"/>
      <c r="B34" s="112" t="s">
        <v>63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21" customHeight="1">
      <c r="A35" s="9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1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30" customFormat="1" ht="15.75">
      <c r="A37" s="25"/>
      <c r="B37" s="26" t="s">
        <v>46</v>
      </c>
      <c r="C37" s="26"/>
      <c r="D37" s="26"/>
      <c r="E37" s="26"/>
      <c r="F37" s="26"/>
      <c r="G37" s="26"/>
      <c r="H37" s="26"/>
      <c r="I37" s="26"/>
      <c r="J37" s="26"/>
      <c r="K37" s="27"/>
      <c r="L37" s="28"/>
      <c r="M37" s="29"/>
      <c r="N37" s="29"/>
      <c r="O37" s="2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30" customFormat="1" ht="15.75">
      <c r="A38" s="25"/>
      <c r="B38" s="26" t="s">
        <v>47</v>
      </c>
      <c r="C38" s="26"/>
      <c r="D38" s="26"/>
      <c r="E38" s="26"/>
      <c r="F38" s="26"/>
      <c r="G38" s="26"/>
      <c r="H38" s="26"/>
      <c r="I38" s="26"/>
      <c r="J38" s="26"/>
      <c r="K38" s="27"/>
      <c r="L38" s="28" t="s">
        <v>64</v>
      </c>
      <c r="M38" s="29"/>
      <c r="N38" s="29"/>
      <c r="O38" s="29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9"/>
      <c r="L39" s="10"/>
      <c r="M39" s="11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5.75">
      <c r="A40" s="12">
        <v>1</v>
      </c>
      <c r="B40" s="125" t="s">
        <v>71</v>
      </c>
      <c r="C40" s="125"/>
      <c r="D40" s="125"/>
      <c r="E40" s="125"/>
      <c r="F40" s="125"/>
      <c r="G40" s="13">
        <v>-90175</v>
      </c>
      <c r="H40" s="12"/>
      <c r="I40" s="12"/>
      <c r="J40" s="12"/>
      <c r="K40" s="9"/>
      <c r="L40" s="37">
        <f>L14</f>
        <v>-81572.8</v>
      </c>
      <c r="M40" s="11"/>
      <c r="N40" s="11"/>
      <c r="O40" s="1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11"/>
      <c r="N41" s="11"/>
      <c r="O41" s="1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30" customFormat="1" ht="15.75">
      <c r="A42" s="25"/>
      <c r="B42" s="25"/>
      <c r="C42" s="25"/>
      <c r="D42" s="25"/>
      <c r="E42" s="25"/>
      <c r="F42" s="25"/>
      <c r="G42" s="27"/>
      <c r="H42" s="27"/>
      <c r="I42" s="27"/>
      <c r="J42" s="27"/>
      <c r="K42" s="27"/>
      <c r="L42" s="34" t="s">
        <v>27</v>
      </c>
      <c r="M42" s="34" t="s">
        <v>28</v>
      </c>
      <c r="N42" s="34" t="s">
        <v>29</v>
      </c>
      <c r="O42" s="34" t="s">
        <v>30</v>
      </c>
      <c r="P42" s="34" t="s">
        <v>31</v>
      </c>
      <c r="Q42" s="34" t="s">
        <v>32</v>
      </c>
      <c r="R42" s="34" t="s">
        <v>54</v>
      </c>
      <c r="S42" s="34" t="s">
        <v>34</v>
      </c>
      <c r="T42" s="34" t="s">
        <v>35</v>
      </c>
      <c r="U42" s="34" t="s">
        <v>36</v>
      </c>
      <c r="V42" s="34" t="s">
        <v>37</v>
      </c>
      <c r="W42" s="34" t="s">
        <v>38</v>
      </c>
      <c r="X42" s="34" t="s">
        <v>55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5.75">
      <c r="A43" s="12"/>
      <c r="B43" s="12"/>
      <c r="C43" s="12"/>
      <c r="D43" s="12"/>
      <c r="E43" s="12"/>
      <c r="F43" s="12"/>
      <c r="G43" s="9"/>
      <c r="H43" s="9"/>
      <c r="I43" s="9"/>
      <c r="J43" s="9"/>
      <c r="K43" s="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5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5.75">
      <c r="A44" s="12">
        <v>2</v>
      </c>
      <c r="B44" s="125" t="s">
        <v>48</v>
      </c>
      <c r="C44" s="125"/>
      <c r="D44" s="125"/>
      <c r="E44" s="125"/>
      <c r="F44" s="125"/>
      <c r="G44" s="9"/>
      <c r="H44" s="9"/>
      <c r="I44" s="9"/>
      <c r="J44" s="9"/>
      <c r="K44" s="9"/>
      <c r="L44" s="13">
        <v>8511.51</v>
      </c>
      <c r="M44" s="13">
        <v>8511.51</v>
      </c>
      <c r="N44" s="13">
        <v>10636</v>
      </c>
      <c r="O44" s="13">
        <v>10636</v>
      </c>
      <c r="P44" s="13">
        <v>10636</v>
      </c>
      <c r="Q44" s="13">
        <v>10636</v>
      </c>
      <c r="R44" s="13">
        <v>10636</v>
      </c>
      <c r="S44" s="13">
        <v>10636</v>
      </c>
      <c r="T44" s="13">
        <v>10636</v>
      </c>
      <c r="U44" s="13">
        <v>10636</v>
      </c>
      <c r="V44" s="13">
        <v>10636</v>
      </c>
      <c r="W44" s="13">
        <v>10636</v>
      </c>
      <c r="X44" s="96">
        <f>SUM(L44:W44)</f>
        <v>123383.02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5.75">
      <c r="A45" s="12"/>
      <c r="B45" s="12"/>
      <c r="C45" s="12"/>
      <c r="D45" s="12"/>
      <c r="E45" s="12"/>
      <c r="F45" s="12"/>
      <c r="G45" s="9"/>
      <c r="H45" s="9"/>
      <c r="I45" s="9"/>
      <c r="J45" s="9"/>
      <c r="K45" s="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97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5.75">
      <c r="A46" s="12">
        <v>3</v>
      </c>
      <c r="B46" s="125" t="s">
        <v>49</v>
      </c>
      <c r="C46" s="125"/>
      <c r="D46" s="125"/>
      <c r="E46" s="125"/>
      <c r="F46" s="125"/>
      <c r="G46" s="9"/>
      <c r="H46" s="9"/>
      <c r="I46" s="9"/>
      <c r="J46" s="9"/>
      <c r="K46" s="9"/>
      <c r="L46" s="36">
        <v>7828.04</v>
      </c>
      <c r="M46" s="36">
        <f>M44*1.0675</f>
        <v>9086.036924999999</v>
      </c>
      <c r="N46" s="36">
        <f>N44*1.05</f>
        <v>11167.800000000001</v>
      </c>
      <c r="O46" s="36">
        <f>O44*1.05</f>
        <v>11167.800000000001</v>
      </c>
      <c r="P46" s="36">
        <f>P44*0.97</f>
        <v>10316.92</v>
      </c>
      <c r="Q46" s="36">
        <f>Q44*0.84</f>
        <v>8934.24</v>
      </c>
      <c r="R46" s="36">
        <f>R44*1.08</f>
        <v>11486.880000000001</v>
      </c>
      <c r="S46" s="36">
        <f>S44*0.89</f>
        <v>9466.04</v>
      </c>
      <c r="T46" s="36">
        <f>T44*1.03</f>
        <v>10955.08</v>
      </c>
      <c r="U46" s="36">
        <v>11487.7</v>
      </c>
      <c r="V46" s="36">
        <f>V44*0.98</f>
        <v>10423.28</v>
      </c>
      <c r="W46" s="36">
        <v>11433.15</v>
      </c>
      <c r="X46" s="96">
        <f>SUM(L46:W46)</f>
        <v>123752.96692499999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5.75">
      <c r="A47" s="12"/>
      <c r="B47" s="12"/>
      <c r="C47" s="12"/>
      <c r="D47" s="12"/>
      <c r="E47" s="12"/>
      <c r="F47" s="12"/>
      <c r="G47" s="9"/>
      <c r="H47" s="9"/>
      <c r="I47" s="9"/>
      <c r="J47" s="9"/>
      <c r="K47" s="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97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5.75">
      <c r="A48" s="12">
        <v>4</v>
      </c>
      <c r="B48" s="125" t="s">
        <v>50</v>
      </c>
      <c r="C48" s="125"/>
      <c r="D48" s="125"/>
      <c r="E48" s="125"/>
      <c r="F48" s="125"/>
      <c r="G48" s="9"/>
      <c r="H48" s="9"/>
      <c r="I48" s="9"/>
      <c r="J48" s="9"/>
      <c r="K48" s="9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96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5.75">
      <c r="A49" s="12"/>
      <c r="B49" s="12"/>
      <c r="C49" s="12"/>
      <c r="D49" s="12"/>
      <c r="E49" s="12"/>
      <c r="F49" s="12"/>
      <c r="G49" s="9"/>
      <c r="H49" s="9"/>
      <c r="I49" s="9"/>
      <c r="J49" s="9"/>
      <c r="K49" s="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97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5.75">
      <c r="A50" s="12">
        <v>5</v>
      </c>
      <c r="B50" s="125" t="s">
        <v>51</v>
      </c>
      <c r="C50" s="125"/>
      <c r="D50" s="125"/>
      <c r="E50" s="125"/>
      <c r="F50" s="125"/>
      <c r="G50" s="9"/>
      <c r="H50" s="9"/>
      <c r="I50" s="9"/>
      <c r="J50" s="9"/>
      <c r="K50" s="9"/>
      <c r="L50" s="35">
        <f aca="true" t="shared" si="1" ref="L50:Q50">SUM(L46:L49)</f>
        <v>7828.04</v>
      </c>
      <c r="M50" s="35">
        <f t="shared" si="1"/>
        <v>9086.036924999999</v>
      </c>
      <c r="N50" s="35">
        <f t="shared" si="1"/>
        <v>11167.800000000001</v>
      </c>
      <c r="O50" s="35">
        <f t="shared" si="1"/>
        <v>11167.800000000001</v>
      </c>
      <c r="P50" s="35">
        <f t="shared" si="1"/>
        <v>10316.92</v>
      </c>
      <c r="Q50" s="35">
        <f t="shared" si="1"/>
        <v>8934.24</v>
      </c>
      <c r="R50" s="35">
        <f aca="true" t="shared" si="2" ref="R50:W50">SUM(R46:R49)</f>
        <v>11486.880000000001</v>
      </c>
      <c r="S50" s="35">
        <f t="shared" si="2"/>
        <v>9466.04</v>
      </c>
      <c r="T50" s="35">
        <f t="shared" si="2"/>
        <v>10955.08</v>
      </c>
      <c r="U50" s="35">
        <f t="shared" si="2"/>
        <v>11487.7</v>
      </c>
      <c r="V50" s="35">
        <f t="shared" si="2"/>
        <v>10423.28</v>
      </c>
      <c r="W50" s="35">
        <f t="shared" si="2"/>
        <v>11433.15</v>
      </c>
      <c r="X50" s="96">
        <f>SUM(L50:W50)</f>
        <v>123752.96692499999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5.75">
      <c r="A51" s="12"/>
      <c r="B51" s="12"/>
      <c r="C51" s="12"/>
      <c r="D51" s="12"/>
      <c r="E51" s="12"/>
      <c r="F51" s="12"/>
      <c r="G51" s="9"/>
      <c r="H51" s="9"/>
      <c r="I51" s="9"/>
      <c r="J51" s="9"/>
      <c r="K51" s="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97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5.75">
      <c r="A52" s="12">
        <v>6</v>
      </c>
      <c r="B52" s="125" t="s">
        <v>52</v>
      </c>
      <c r="C52" s="125"/>
      <c r="D52" s="125"/>
      <c r="E52" s="125"/>
      <c r="F52" s="125"/>
      <c r="G52" s="9"/>
      <c r="H52" s="9"/>
      <c r="I52" s="9"/>
      <c r="J52" s="9"/>
      <c r="K52" s="9"/>
      <c r="L52" s="13">
        <f aca="true" t="shared" si="3" ref="L52:W52">P32</f>
        <v>0</v>
      </c>
      <c r="M52" s="13">
        <f t="shared" si="3"/>
        <v>0</v>
      </c>
      <c r="N52" s="13">
        <f t="shared" si="3"/>
        <v>0</v>
      </c>
      <c r="O52" s="13">
        <f t="shared" si="3"/>
        <v>0</v>
      </c>
      <c r="P52" s="13">
        <f t="shared" si="3"/>
        <v>0</v>
      </c>
      <c r="Q52" s="13">
        <f t="shared" si="3"/>
        <v>8667.85</v>
      </c>
      <c r="R52" s="13">
        <f t="shared" si="3"/>
        <v>16895.12</v>
      </c>
      <c r="S52" s="13">
        <f t="shared" si="3"/>
        <v>0</v>
      </c>
      <c r="T52" s="13">
        <f t="shared" si="3"/>
        <v>9531.61</v>
      </c>
      <c r="U52" s="13">
        <f t="shared" si="3"/>
        <v>6007.5</v>
      </c>
      <c r="V52" s="13">
        <f t="shared" si="3"/>
        <v>0</v>
      </c>
      <c r="W52" s="13">
        <f t="shared" si="3"/>
        <v>0</v>
      </c>
      <c r="X52" s="96">
        <f>SUM(L52:W52)</f>
        <v>41102.08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5.75">
      <c r="A53" s="12"/>
      <c r="B53" s="12"/>
      <c r="C53" s="12"/>
      <c r="D53" s="12"/>
      <c r="E53" s="12"/>
      <c r="F53" s="12"/>
      <c r="G53" s="9"/>
      <c r="H53" s="9"/>
      <c r="I53" s="9"/>
      <c r="J53" s="9"/>
      <c r="K53" s="9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97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5.75">
      <c r="A54" s="12">
        <v>7</v>
      </c>
      <c r="B54" s="125" t="s">
        <v>53</v>
      </c>
      <c r="C54" s="125"/>
      <c r="D54" s="125"/>
      <c r="E54" s="125"/>
      <c r="F54" s="125"/>
      <c r="G54" s="9"/>
      <c r="H54" s="9"/>
      <c r="I54" s="9"/>
      <c r="J54" s="9"/>
      <c r="K54" s="9"/>
      <c r="L54" s="36">
        <f>L40+L50-L52</f>
        <v>-73744.76000000001</v>
      </c>
      <c r="M54" s="36">
        <f aca="true" t="shared" si="4" ref="M54:W54">L54+M50-M52</f>
        <v>-64658.72307500001</v>
      </c>
      <c r="N54" s="36">
        <f t="shared" si="4"/>
        <v>-53490.923075000006</v>
      </c>
      <c r="O54" s="36">
        <f t="shared" si="4"/>
        <v>-42323.123075</v>
      </c>
      <c r="P54" s="36">
        <f t="shared" si="4"/>
        <v>-32006.203075000005</v>
      </c>
      <c r="Q54" s="36">
        <f t="shared" si="4"/>
        <v>-31739.813075000005</v>
      </c>
      <c r="R54" s="36">
        <f t="shared" si="4"/>
        <v>-37148.053075</v>
      </c>
      <c r="S54" s="36">
        <f t="shared" si="4"/>
        <v>-27682.013075000003</v>
      </c>
      <c r="T54" s="36">
        <f t="shared" si="4"/>
        <v>-26258.543075</v>
      </c>
      <c r="U54" s="36">
        <f t="shared" si="4"/>
        <v>-20778.343075</v>
      </c>
      <c r="V54" s="36">
        <f t="shared" si="4"/>
        <v>-10355.063075</v>
      </c>
      <c r="W54" s="36">
        <f t="shared" si="4"/>
        <v>1078.0869249999996</v>
      </c>
      <c r="X54" s="96">
        <f>L40-X52+X50</f>
        <v>1078.0869249999814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  <c r="M56" s="11"/>
      <c r="N56" s="11"/>
      <c r="O56" s="1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5.75">
      <c r="A57" s="9"/>
      <c r="B57" s="9">
        <v>1403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11"/>
      <c r="N57" s="11"/>
      <c r="O57" s="1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1"/>
      <c r="O58" s="1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1"/>
      <c r="O59" s="1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11"/>
      <c r="N60" s="11"/>
      <c r="O60" s="1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  <c r="M61" s="11"/>
      <c r="N61" s="11"/>
      <c r="O61" s="1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1"/>
      <c r="O62" s="1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  <c r="M63" s="11"/>
      <c r="N63" s="11"/>
      <c r="O63" s="1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  <c r="M64" s="11"/>
      <c r="N64" s="11"/>
      <c r="O64" s="1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  <c r="M65" s="11"/>
      <c r="N65" s="11"/>
      <c r="O65" s="1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0"/>
      <c r="M66" s="11"/>
      <c r="N66" s="11"/>
      <c r="O66" s="1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  <c r="M67" s="11"/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0"/>
      <c r="M68" s="11"/>
      <c r="N68" s="11"/>
      <c r="O68" s="1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  <c r="M69" s="11"/>
      <c r="N69" s="11"/>
      <c r="O69" s="1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0"/>
      <c r="M70" s="11"/>
      <c r="N70" s="11"/>
      <c r="O70" s="1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0"/>
      <c r="M71" s="11"/>
      <c r="N71" s="11"/>
      <c r="O71" s="1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0"/>
      <c r="M72" s="11"/>
      <c r="N72" s="11"/>
      <c r="O72" s="1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0"/>
      <c r="M73" s="11"/>
      <c r="N73" s="11"/>
      <c r="O73" s="1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0"/>
      <c r="M74" s="11"/>
      <c r="N74" s="11"/>
      <c r="O74" s="1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0"/>
      <c r="M75" s="11"/>
      <c r="N75" s="11"/>
      <c r="O75" s="1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0"/>
      <c r="M76" s="11"/>
      <c r="N76" s="11"/>
      <c r="O76" s="1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0"/>
      <c r="M77" s="11"/>
      <c r="N77" s="11"/>
      <c r="O77" s="1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0"/>
      <c r="M78" s="11"/>
      <c r="N78" s="11"/>
      <c r="O78" s="1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0"/>
      <c r="M79" s="11"/>
      <c r="N79" s="11"/>
      <c r="O79" s="1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0"/>
      <c r="M80" s="11"/>
      <c r="N80" s="11"/>
      <c r="O80" s="1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0"/>
      <c r="M81" s="11"/>
      <c r="N81" s="11"/>
      <c r="O81" s="1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0"/>
      <c r="M82" s="11"/>
      <c r="N82" s="11"/>
      <c r="O82" s="1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0"/>
      <c r="M83" s="11"/>
      <c r="N83" s="11"/>
      <c r="O83" s="1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0"/>
      <c r="M84" s="11"/>
      <c r="N84" s="11"/>
      <c r="O84" s="1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0"/>
      <c r="M85" s="11"/>
      <c r="N85" s="11"/>
      <c r="O85" s="1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0"/>
      <c r="M86" s="11"/>
      <c r="N86" s="11"/>
      <c r="O86" s="1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0"/>
      <c r="M87" s="11"/>
      <c r="N87" s="11"/>
      <c r="O87" s="1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0"/>
      <c r="M88" s="11"/>
      <c r="N88" s="11"/>
      <c r="O88" s="1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0"/>
      <c r="M89" s="11"/>
      <c r="N89" s="11"/>
      <c r="O89" s="1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10"/>
      <c r="M90" s="11"/>
      <c r="N90" s="11"/>
      <c r="O90" s="1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0"/>
      <c r="M91" s="11"/>
      <c r="N91" s="11"/>
      <c r="O91" s="1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0"/>
      <c r="M92" s="11"/>
      <c r="N92" s="11"/>
      <c r="O92" s="1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0"/>
      <c r="M93" s="11"/>
      <c r="N93" s="11"/>
      <c r="O93" s="1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0"/>
      <c r="M94" s="11"/>
      <c r="N94" s="11"/>
      <c r="O94" s="1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0"/>
      <c r="M95" s="11"/>
      <c r="N95" s="11"/>
      <c r="O95" s="1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0"/>
      <c r="M96" s="11"/>
      <c r="N96" s="11"/>
      <c r="O96" s="1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0"/>
      <c r="M97" s="11"/>
      <c r="N97" s="11"/>
      <c r="O97" s="1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0"/>
      <c r="M98" s="11"/>
      <c r="N98" s="11"/>
      <c r="O98" s="1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1"/>
      <c r="O99" s="1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1"/>
      <c r="O100" s="1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11"/>
      <c r="N101" s="11"/>
      <c r="O101" s="1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11"/>
      <c r="N102" s="11"/>
      <c r="O102" s="1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0"/>
      <c r="M103" s="11"/>
      <c r="N103" s="11"/>
      <c r="O103" s="1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0"/>
      <c r="M104" s="11"/>
      <c r="N104" s="11"/>
      <c r="O104" s="1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1"/>
      <c r="O105" s="1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1"/>
      <c r="O106" s="1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1"/>
      <c r="O107" s="1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1"/>
      <c r="O108" s="1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1"/>
      <c r="O109" s="1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1"/>
      <c r="O110" s="1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1"/>
      <c r="O111" s="1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1"/>
      <c r="O112" s="1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0"/>
      <c r="M113" s="11"/>
      <c r="N113" s="11"/>
      <c r="O113" s="1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0"/>
      <c r="M114" s="11"/>
      <c r="N114" s="11"/>
      <c r="O114" s="1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0"/>
      <c r="M115" s="11"/>
      <c r="N115" s="11"/>
      <c r="O115" s="1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0"/>
      <c r="M116" s="11"/>
      <c r="N116" s="11"/>
      <c r="O116" s="1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0"/>
      <c r="M117" s="11"/>
      <c r="N117" s="11"/>
      <c r="O117" s="1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1"/>
      <c r="O118" s="1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1"/>
      <c r="O119" s="1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  <c r="M120" s="11"/>
      <c r="N120" s="11"/>
      <c r="O120" s="1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  <c r="M121" s="11"/>
      <c r="N121" s="11"/>
      <c r="O121" s="1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0"/>
      <c r="M122" s="11"/>
      <c r="N122" s="11"/>
      <c r="O122" s="1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1"/>
      <c r="O123" s="1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0"/>
      <c r="M124" s="11"/>
      <c r="N124" s="11"/>
      <c r="O124" s="1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0"/>
      <c r="M125" s="11"/>
      <c r="N125" s="11"/>
      <c r="O125" s="1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0"/>
      <c r="M126" s="11"/>
      <c r="N126" s="11"/>
      <c r="O126" s="1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0"/>
      <c r="M127" s="11"/>
      <c r="N127" s="11"/>
      <c r="O127" s="1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0"/>
      <c r="M128" s="11"/>
      <c r="N128" s="11"/>
      <c r="O128" s="1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0"/>
      <c r="M129" s="11"/>
      <c r="N129" s="11"/>
      <c r="O129" s="1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1"/>
      <c r="O130" s="1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0"/>
      <c r="M131" s="11"/>
      <c r="N131" s="11"/>
      <c r="O131" s="1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11"/>
      <c r="N132" s="11"/>
      <c r="O132" s="1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0"/>
      <c r="M133" s="11"/>
      <c r="N133" s="11"/>
      <c r="O133" s="1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11"/>
      <c r="N134" s="11"/>
      <c r="O134" s="1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0"/>
      <c r="M135" s="11"/>
      <c r="N135" s="11"/>
      <c r="O135" s="11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0"/>
      <c r="M136" s="11"/>
      <c r="N136" s="11"/>
      <c r="O136" s="11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1"/>
      <c r="O137" s="1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0"/>
      <c r="M138" s="11"/>
      <c r="N138" s="11"/>
      <c r="O138" s="1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0"/>
      <c r="M139" s="11"/>
      <c r="N139" s="11"/>
      <c r="O139" s="11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0"/>
      <c r="M140" s="11"/>
      <c r="N140" s="11"/>
      <c r="O140" s="1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1"/>
      <c r="O141" s="1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0"/>
      <c r="M142" s="11"/>
      <c r="N142" s="11"/>
      <c r="O142" s="1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0"/>
      <c r="M143" s="11"/>
      <c r="N143" s="11"/>
      <c r="O143" s="1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0"/>
      <c r="M144" s="11"/>
      <c r="N144" s="11"/>
      <c r="O144" s="1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0"/>
      <c r="M145" s="11"/>
      <c r="N145" s="11"/>
      <c r="O145" s="1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1"/>
      <c r="O146" s="11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0"/>
      <c r="M147" s="11"/>
      <c r="N147" s="11"/>
      <c r="O147" s="11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0"/>
      <c r="M148" s="11"/>
      <c r="N148" s="11"/>
      <c r="O148" s="11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0"/>
      <c r="M149" s="11"/>
      <c r="N149" s="11"/>
      <c r="O149" s="11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1"/>
      <c r="O150" s="1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0"/>
      <c r="M151" s="11"/>
      <c r="N151" s="11"/>
      <c r="O151" s="1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0"/>
      <c r="M152" s="11"/>
      <c r="N152" s="11"/>
      <c r="O152" s="11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0"/>
      <c r="M153" s="11"/>
      <c r="N153" s="11"/>
      <c r="O153" s="1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0"/>
      <c r="M154" s="11"/>
      <c r="N154" s="11"/>
      <c r="O154" s="11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0"/>
      <c r="M155" s="11"/>
      <c r="N155" s="11"/>
      <c r="O155" s="11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0"/>
      <c r="M156" s="11"/>
      <c r="N156" s="11"/>
      <c r="O156" s="11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0"/>
      <c r="M157" s="11"/>
      <c r="N157" s="11"/>
      <c r="O157" s="11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0"/>
      <c r="M158" s="11"/>
      <c r="N158" s="11"/>
      <c r="O158" s="1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0"/>
      <c r="M159" s="11"/>
      <c r="N159" s="11"/>
      <c r="O159" s="11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0"/>
      <c r="M160" s="11"/>
      <c r="N160" s="11"/>
      <c r="O160" s="11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0"/>
      <c r="M161" s="11"/>
      <c r="N161" s="11"/>
      <c r="O161" s="1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  <c r="M162" s="11"/>
      <c r="N162" s="11"/>
      <c r="O162" s="11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0"/>
      <c r="M163" s="11"/>
      <c r="N163" s="11"/>
      <c r="O163" s="11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0"/>
      <c r="M164" s="11"/>
      <c r="N164" s="11"/>
      <c r="O164" s="11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0"/>
      <c r="M165" s="11"/>
      <c r="N165" s="11"/>
      <c r="O165" s="11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0"/>
      <c r="M166" s="11"/>
      <c r="N166" s="11"/>
      <c r="O166" s="11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0"/>
      <c r="M167" s="11"/>
      <c r="N167" s="11"/>
      <c r="O167" s="11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0"/>
      <c r="M168" s="11"/>
      <c r="N168" s="11"/>
      <c r="O168" s="1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0"/>
      <c r="M169" s="11"/>
      <c r="N169" s="11"/>
      <c r="O169" s="1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0"/>
      <c r="M170" s="11"/>
      <c r="N170" s="11"/>
      <c r="O170" s="11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0"/>
      <c r="M171" s="11"/>
      <c r="N171" s="11"/>
      <c r="O171" s="1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0"/>
      <c r="M172" s="11"/>
      <c r="N172" s="11"/>
      <c r="O172" s="1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0"/>
      <c r="M173" s="11"/>
      <c r="N173" s="11"/>
      <c r="O173" s="11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0"/>
      <c r="M174" s="11"/>
      <c r="N174" s="11"/>
      <c r="O174" s="11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0"/>
      <c r="M175" s="11"/>
      <c r="N175" s="11"/>
      <c r="O175" s="1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  <c r="M176" s="11"/>
      <c r="N176" s="11"/>
      <c r="O176" s="1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11"/>
      <c r="N177" s="11"/>
      <c r="O177" s="11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0"/>
      <c r="M178" s="11"/>
      <c r="N178" s="11"/>
      <c r="O178" s="11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0"/>
      <c r="M179" s="11"/>
      <c r="N179" s="11"/>
      <c r="O179" s="1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0"/>
      <c r="M180" s="11"/>
      <c r="N180" s="11"/>
      <c r="O180" s="11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0"/>
      <c r="M181" s="11"/>
      <c r="N181" s="11"/>
      <c r="O181" s="11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0"/>
      <c r="M182" s="11"/>
      <c r="N182" s="11"/>
      <c r="O182" s="11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0"/>
      <c r="M183" s="11"/>
      <c r="N183" s="11"/>
      <c r="O183" s="11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0"/>
      <c r="M184" s="11"/>
      <c r="N184" s="11"/>
      <c r="O184" s="11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0"/>
      <c r="M185" s="11"/>
      <c r="N185" s="11"/>
      <c r="O185" s="1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0"/>
      <c r="M186" s="11"/>
      <c r="N186" s="11"/>
      <c r="O186" s="11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0"/>
      <c r="M187" s="11"/>
      <c r="N187" s="11"/>
      <c r="O187" s="11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0"/>
      <c r="M188" s="11"/>
      <c r="N188" s="11"/>
      <c r="O188" s="11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0"/>
      <c r="M189" s="11"/>
      <c r="N189" s="11"/>
      <c r="O189" s="11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0"/>
      <c r="M190" s="11"/>
      <c r="N190" s="11"/>
      <c r="O190" s="1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0"/>
      <c r="M191" s="11"/>
      <c r="N191" s="11"/>
      <c r="O191" s="1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0"/>
      <c r="M192" s="11"/>
      <c r="N192" s="11"/>
      <c r="O192" s="11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0"/>
      <c r="M193" s="11"/>
      <c r="N193" s="11"/>
      <c r="O193" s="1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0"/>
      <c r="M194" s="11"/>
      <c r="N194" s="11"/>
      <c r="O194" s="1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0"/>
      <c r="M195" s="11"/>
      <c r="N195" s="11"/>
      <c r="O195" s="1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0"/>
      <c r="M196" s="11"/>
      <c r="N196" s="11"/>
      <c r="O196" s="11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0"/>
      <c r="M197" s="11"/>
      <c r="N197" s="11"/>
      <c r="O197" s="11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0"/>
      <c r="M198" s="11"/>
      <c r="N198" s="11"/>
      <c r="O198" s="1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0"/>
      <c r="M199" s="11"/>
      <c r="N199" s="11"/>
      <c r="O199" s="11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0"/>
      <c r="M200" s="11"/>
      <c r="N200" s="11"/>
      <c r="O200" s="11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</sheetData>
  <sheetProtection/>
  <mergeCells count="39">
    <mergeCell ref="B40:F40"/>
    <mergeCell ref="B52:F52"/>
    <mergeCell ref="M3:S3"/>
    <mergeCell ref="M4:T4"/>
    <mergeCell ref="M5:T5"/>
    <mergeCell ref="M11:T11"/>
    <mergeCell ref="M6:T6"/>
    <mergeCell ref="M7:T7"/>
    <mergeCell ref="M8:T8"/>
    <mergeCell ref="M9:T9"/>
    <mergeCell ref="B54:F54"/>
    <mergeCell ref="B44:F44"/>
    <mergeCell ref="B46:F46"/>
    <mergeCell ref="B48:F48"/>
    <mergeCell ref="B50:F50"/>
    <mergeCell ref="B20:B21"/>
    <mergeCell ref="D20:D21"/>
    <mergeCell ref="E20:E21"/>
    <mergeCell ref="F20:F21"/>
    <mergeCell ref="AC19:AC20"/>
    <mergeCell ref="B34:Y35"/>
    <mergeCell ref="M10:T10"/>
    <mergeCell ref="N20:N21"/>
    <mergeCell ref="L19:N19"/>
    <mergeCell ref="M16:O16"/>
    <mergeCell ref="P16:T16"/>
    <mergeCell ref="P17:T17"/>
    <mergeCell ref="M13:T13"/>
    <mergeCell ref="M17:O17"/>
    <mergeCell ref="C20:C21"/>
    <mergeCell ref="H20:H21"/>
    <mergeCell ref="L20:L21"/>
    <mergeCell ref="M20:M21"/>
    <mergeCell ref="J20:J21"/>
    <mergeCell ref="I20:I21"/>
    <mergeCell ref="O20:O21"/>
    <mergeCell ref="M12:T12"/>
    <mergeCell ref="G20:G21"/>
    <mergeCell ref="K20:K21"/>
  </mergeCells>
  <printOptions horizontalCentered="1"/>
  <pageMargins left="0.7874015748031497" right="0.3937007874015748" top="0.984251968503937" bottom="0.1968503937007874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2013-07-04T04:22:48Z</cp:lastPrinted>
  <dcterms:modified xsi:type="dcterms:W3CDTF">2014-01-21T05:09:27Z</dcterms:modified>
  <cp:category/>
  <cp:version/>
  <cp:contentType/>
  <cp:contentStatus/>
</cp:coreProperties>
</file>