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ав 52" sheetId="1" r:id="rId1"/>
  </sheets>
  <definedNames/>
  <calcPr fullCalcOnLoad="1"/>
</workbook>
</file>

<file path=xl/sharedStrings.xml><?xml version="1.0" encoding="utf-8"?>
<sst xmlns="http://schemas.openxmlformats.org/spreadsheetml/2006/main" count="108" uniqueCount="88">
  <si>
    <t>Приведенная площадь (кв. м.)</t>
  </si>
  <si>
    <t>Дополнительная информация по дому</t>
  </si>
  <si>
    <t>Количество квартир</t>
  </si>
  <si>
    <t>Количество жильцов</t>
  </si>
  <si>
    <t>Места расположения э\щитовых в подъездах – 1 подъезд</t>
  </si>
  <si>
    <t>Материал стен</t>
  </si>
  <si>
    <t>к/п</t>
  </si>
  <si>
    <t>Место расположения ввода ХВС, отопления, ГВС: подъезд 1</t>
  </si>
  <si>
    <t>Год постройки</t>
  </si>
  <si>
    <t>Место расположения приборов учета отопления и ГВС: подъезд 1</t>
  </si>
  <si>
    <t>Этажность</t>
  </si>
  <si>
    <t>Количество теплоузлов -1</t>
  </si>
  <si>
    <t>Подъезды</t>
  </si>
  <si>
    <t xml:space="preserve">Принадлежность  ТОС: "Северное", Худякова Т.А. </t>
  </si>
  <si>
    <t>Площадь придомовой территории м2</t>
  </si>
  <si>
    <t>Обслуживает ТУ №1 тел 41-85-09</t>
  </si>
  <si>
    <t>Площадь лестничной клетки (кв.м.)</t>
  </si>
  <si>
    <t>Площадь кровли (кв.м.)</t>
  </si>
  <si>
    <t>Количество лифтов</t>
  </si>
  <si>
    <t xml:space="preserve">             Наименование работ</t>
  </si>
  <si>
    <t>Норма обслу-жив.</t>
  </si>
  <si>
    <t>Месяч. зарплата на 1 работ-го</t>
  </si>
  <si>
    <t>Отчисле-ния на соц.нужды 35,9%</t>
  </si>
  <si>
    <t>Прочие расходы  10,3%</t>
  </si>
  <si>
    <t>Итого прямых затрат</t>
  </si>
  <si>
    <t>Наклад-ные расходы,   15%</t>
  </si>
  <si>
    <t>Всего расходов</t>
  </si>
  <si>
    <t>Рентабель-ность, 5%</t>
  </si>
  <si>
    <t>Стоимость работ, руб.</t>
  </si>
  <si>
    <t xml:space="preserve">  Единица  измерения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</si>
  <si>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</si>
  <si>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</si>
  <si>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</si>
  <si>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</si>
  <si>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</si>
  <si>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</si>
  <si>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</si>
  <si>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</si>
  <si>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</si>
  <si>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</si>
  <si>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</si>
  <si>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</si>
  <si>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</si>
  <si>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руб.</t>
  </si>
  <si>
    <t>ИТОГО:</t>
  </si>
  <si>
    <t>1. Ремонт МПШ</t>
  </si>
  <si>
    <t>2. Ремонт балконных козырьков</t>
  </si>
  <si>
    <t>5. Подготовка к отопительному сезону</t>
  </si>
  <si>
    <t xml:space="preserve">
жилого дома ул .М.Павлова, 52</t>
  </si>
  <si>
    <t xml:space="preserve">3. Сварочные, сантехнические и </t>
  </si>
  <si>
    <t>электромонтажные работы</t>
  </si>
  <si>
    <t>Электронный счет по текущему ремонту</t>
  </si>
  <si>
    <t>дома №52 по ул. М. Павлова</t>
  </si>
  <si>
    <t>Начислено населению</t>
  </si>
  <si>
    <t>Поступило от населения</t>
  </si>
  <si>
    <t>Поступило прочих доходов</t>
  </si>
  <si>
    <t>Поступило всего</t>
  </si>
  <si>
    <t>Использовано на текущий ремонт</t>
  </si>
  <si>
    <t>Остаток денежных средств на конец периода</t>
  </si>
  <si>
    <t>июль</t>
  </si>
  <si>
    <t>Всего</t>
  </si>
  <si>
    <t>единица работ</t>
  </si>
  <si>
    <t>Объем</t>
  </si>
  <si>
    <t>Сумма, руб</t>
  </si>
  <si>
    <t>п.м.</t>
  </si>
  <si>
    <t>дом</t>
  </si>
  <si>
    <t>кв.м.</t>
  </si>
  <si>
    <t>теплоузел</t>
  </si>
  <si>
    <t>Электронный паспорт финансово-хозяйственной деятельности</t>
  </si>
  <si>
    <t>Цена на единицу работ,руб</t>
  </si>
  <si>
    <r>
      <t xml:space="preserve">4. Малярные работы </t>
    </r>
    <r>
      <rPr>
        <sz val="12"/>
        <color indexed="9"/>
        <rFont val="Times New Roman"/>
        <family val="1"/>
      </rPr>
      <t>(МАФ, контейнера 2 шт.)т/уз.</t>
    </r>
  </si>
  <si>
    <t>начислено прочих доходов</t>
  </si>
  <si>
    <t>План работ по текущему ремонту на 2013 г составлен исходя из имеющейся задолженности дома по статье "текущий ремонт" на 01.01.2013 г. с включением в первую очередь работ, необходимых для безаварийного функционирования дома</t>
  </si>
  <si>
    <t>на 2013 г</t>
  </si>
  <si>
    <t>Перевыполнение  ТР  на  01.01.2013год.</t>
  </si>
  <si>
    <t>Тариф на ТР 2013г. -2,80</t>
  </si>
  <si>
    <t>Дополнительные доходы на 2013г.</t>
  </si>
  <si>
    <t>Сумма  к выполнению ТР на 2013 год</t>
  </si>
  <si>
    <t>План работ на 2013 г.</t>
  </si>
  <si>
    <t>РЕЕСТР РАБОТ ПО ТЕКУЩЕМУ РЕМОНТУ ПО ВИДАМ РАБОТ И СТОИМОСТИ НА 2013 ГОД</t>
  </si>
  <si>
    <t>Перевыполнение ТР на 01.01.2013</t>
  </si>
  <si>
    <t>6. Ремонт мягкой кровли</t>
  </si>
  <si>
    <t>выполнено</t>
  </si>
  <si>
    <t xml:space="preserve">остаток суммы к исполнению </t>
  </si>
  <si>
    <t>7. Восстановление отмостков после сантехработ</t>
  </si>
  <si>
    <t>8. Замена контейнеров ТБО</t>
  </si>
  <si>
    <t>Председатель совета МКД – Пушкарева Алевтина Михайловна, Мунтайкина Н.Н.</t>
  </si>
  <si>
    <t>Мастер участка - Глинин Генадий Анатальевич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</si>
</sst>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0.00000"/>
    <numFmt numFmtId="168" formatCode="0.0000"/>
    <numFmt numFmtId="169" formatCode="0.000"/>
  </numFmts>
  <fonts count="24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33">
      <alignment/>
      <protection/>
    </xf>
    <xf numFmtId="0" fontId="3" fillId="0" borderId="10" xfId="33" applyFont="1" applyBorder="1" applyAlignment="1">
      <alignment vertical="top" wrapText="1"/>
      <protection/>
    </xf>
    <xf numFmtId="0" fontId="3" fillId="0" borderId="11" xfId="33" applyFont="1" applyBorder="1" applyAlignment="1">
      <alignment vertical="top" wrapText="1"/>
      <protection/>
    </xf>
    <xf numFmtId="0" fontId="3" fillId="0" borderId="12" xfId="33" applyFont="1" applyBorder="1" applyAlignment="1">
      <alignment vertical="top" wrapText="1"/>
      <protection/>
    </xf>
    <xf numFmtId="0" fontId="3" fillId="0" borderId="13" xfId="33" applyFont="1" applyBorder="1" applyAlignment="1">
      <alignment vertical="top" wrapText="1"/>
      <protection/>
    </xf>
    <xf numFmtId="0" fontId="3" fillId="0" borderId="13" xfId="33" applyFont="1" applyBorder="1">
      <alignment/>
      <protection/>
    </xf>
    <xf numFmtId="0" fontId="2" fillId="0" borderId="0" xfId="33" applyFont="1" applyBorder="1" applyAlignment="1">
      <alignment horizontal="center"/>
      <protection/>
    </xf>
    <xf numFmtId="0" fontId="1" fillId="0" borderId="0" xfId="33" applyFont="1">
      <alignment/>
      <protection/>
    </xf>
    <xf numFmtId="0" fontId="3" fillId="0" borderId="10" xfId="33" applyFont="1" applyFill="1" applyBorder="1">
      <alignment/>
      <protection/>
    </xf>
    <xf numFmtId="0" fontId="3" fillId="0" borderId="10" xfId="33" applyFont="1" applyBorder="1">
      <alignment/>
      <protection/>
    </xf>
    <xf numFmtId="0" fontId="3" fillId="24" borderId="10" xfId="33" applyFont="1" applyFill="1" applyBorder="1">
      <alignment/>
      <protection/>
    </xf>
    <xf numFmtId="0" fontId="3" fillId="0" borderId="13" xfId="33" applyFont="1" applyFill="1" applyBorder="1">
      <alignment/>
      <protection/>
    </xf>
    <xf numFmtId="0" fontId="3" fillId="0" borderId="11" xfId="33" applyFont="1" applyFill="1" applyBorder="1">
      <alignment/>
      <protection/>
    </xf>
    <xf numFmtId="0" fontId="3" fillId="0" borderId="11" xfId="33" applyFont="1" applyBorder="1">
      <alignment/>
      <protection/>
    </xf>
    <xf numFmtId="0" fontId="3" fillId="0" borderId="14" xfId="33" applyFont="1" applyBorder="1">
      <alignment/>
      <protection/>
    </xf>
    <xf numFmtId="0" fontId="3" fillId="0" borderId="0" xfId="33" applyFont="1" applyBorder="1" applyAlignment="1">
      <alignment vertical="top" wrapText="1"/>
      <protection/>
    </xf>
    <xf numFmtId="0" fontId="2" fillId="0" borderId="0" xfId="33" applyFont="1" applyBorder="1" applyAlignment="1">
      <alignment horizontal="center" wrapText="1"/>
      <protection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33" applyFont="1">
      <alignment/>
      <protection/>
    </xf>
    <xf numFmtId="0" fontId="2" fillId="0" borderId="13" xfId="33" applyFont="1" applyBorder="1" applyAlignment="1">
      <alignment horizontal="center"/>
      <protection/>
    </xf>
    <xf numFmtId="0" fontId="2" fillId="0" borderId="13" xfId="33" applyFont="1" applyBorder="1" applyAlignment="1">
      <alignment horizontal="left"/>
      <protection/>
    </xf>
    <xf numFmtId="0" fontId="2" fillId="0" borderId="0" xfId="33" applyFont="1" applyFill="1" applyBorder="1" applyAlignment="1">
      <alignment horizontal="left"/>
      <protection/>
    </xf>
    <xf numFmtId="0" fontId="2" fillId="0" borderId="0" xfId="33" applyFont="1" applyFill="1" applyBorder="1" applyAlignment="1">
      <alignment/>
      <protection/>
    </xf>
    <xf numFmtId="0" fontId="3" fillId="0" borderId="0" xfId="33" applyFont="1" applyAlignment="1">
      <alignment horizontal="left"/>
      <protection/>
    </xf>
    <xf numFmtId="0" fontId="3" fillId="0" borderId="0" xfId="33" applyFont="1" applyAlignment="1">
      <alignment horizontal="center"/>
      <protection/>
    </xf>
    <xf numFmtId="0" fontId="2" fillId="0" borderId="15" xfId="33" applyFont="1" applyBorder="1" applyAlignment="1">
      <alignment horizontal="center" vertical="center"/>
      <protection/>
    </xf>
    <xf numFmtId="0" fontId="3" fillId="0" borderId="16" xfId="33" applyFont="1" applyBorder="1" applyAlignment="1">
      <alignment vertical="top" wrapText="1"/>
      <protection/>
    </xf>
    <xf numFmtId="0" fontId="2" fillId="0" borderId="0" xfId="33" applyFont="1" applyAlignment="1">
      <alignment/>
      <protection/>
    </xf>
    <xf numFmtId="0" fontId="4" fillId="0" borderId="0" xfId="33" applyFont="1" applyAlignment="1">
      <alignment/>
      <protection/>
    </xf>
    <xf numFmtId="0" fontId="2" fillId="0" borderId="0" xfId="33" applyFont="1">
      <alignment/>
      <protection/>
    </xf>
    <xf numFmtId="0" fontId="2" fillId="0" borderId="17" xfId="33" applyFont="1" applyFill="1" applyBorder="1" applyAlignment="1">
      <alignment horizontal="center"/>
      <protection/>
    </xf>
    <xf numFmtId="0" fontId="4" fillId="0" borderId="0" xfId="33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33" applyFont="1" applyAlignment="1">
      <alignment horizontal="center"/>
      <protection/>
    </xf>
    <xf numFmtId="0" fontId="2" fillId="0" borderId="13" xfId="0" applyFont="1" applyBorder="1" applyAlignment="1">
      <alignment/>
    </xf>
    <xf numFmtId="0" fontId="2" fillId="0" borderId="15" xfId="33" applyFont="1" applyBorder="1" applyAlignment="1">
      <alignment horizontal="left" vertical="center"/>
      <protection/>
    </xf>
    <xf numFmtId="0" fontId="2" fillId="0" borderId="15" xfId="33" applyFont="1" applyBorder="1" applyAlignment="1">
      <alignment/>
      <protection/>
    </xf>
    <xf numFmtId="0" fontId="3" fillId="0" borderId="18" xfId="33" applyFont="1" applyBorder="1">
      <alignment/>
      <protection/>
    </xf>
    <xf numFmtId="0" fontId="3" fillId="0" borderId="19" xfId="33" applyFont="1" applyBorder="1" applyAlignment="1">
      <alignment vertical="top" wrapText="1"/>
      <protection/>
    </xf>
    <xf numFmtId="0" fontId="3" fillId="0" borderId="20" xfId="33" applyFont="1" applyBorder="1" applyAlignment="1">
      <alignment vertical="top" wrapText="1"/>
      <protection/>
    </xf>
    <xf numFmtId="0" fontId="3" fillId="0" borderId="21" xfId="33" applyFont="1" applyBorder="1" applyAlignment="1">
      <alignment vertical="top" wrapText="1"/>
      <protection/>
    </xf>
    <xf numFmtId="0" fontId="3" fillId="0" borderId="14" xfId="33" applyFont="1" applyBorder="1" applyAlignment="1">
      <alignment vertical="top" wrapText="1"/>
      <protection/>
    </xf>
    <xf numFmtId="1" fontId="3" fillId="0" borderId="13" xfId="33" applyNumberFormat="1" applyFont="1" applyFill="1" applyBorder="1">
      <alignment/>
      <protection/>
    </xf>
    <xf numFmtId="0" fontId="2" fillId="0" borderId="13" xfId="33" applyFont="1" applyBorder="1" applyAlignment="1">
      <alignment vertical="top" wrapText="1"/>
      <protection/>
    </xf>
    <xf numFmtId="0" fontId="2" fillId="0" borderId="20" xfId="33" applyFont="1" applyBorder="1" applyAlignment="1">
      <alignment horizontal="center" vertical="top" wrapText="1"/>
      <protection/>
    </xf>
    <xf numFmtId="0" fontId="2" fillId="0" borderId="17" xfId="33" applyFont="1" applyBorder="1" applyAlignment="1">
      <alignment vertical="top" wrapText="1"/>
      <protection/>
    </xf>
    <xf numFmtId="0" fontId="2" fillId="0" borderId="22" xfId="33" applyFont="1" applyBorder="1" applyAlignment="1">
      <alignment vertical="distributed" wrapText="1"/>
      <protection/>
    </xf>
    <xf numFmtId="0" fontId="2" fillId="0" borderId="22" xfId="33" applyFont="1" applyBorder="1">
      <alignment/>
      <protection/>
    </xf>
    <xf numFmtId="166" fontId="2" fillId="0" borderId="22" xfId="59" applyNumberFormat="1" applyFont="1" applyFill="1" applyBorder="1" applyAlignment="1">
      <alignment horizontal="center"/>
    </xf>
    <xf numFmtId="0" fontId="2" fillId="0" borderId="23" xfId="33" applyFont="1" applyBorder="1" applyAlignment="1">
      <alignment horizontal="center"/>
      <protection/>
    </xf>
    <xf numFmtId="0" fontId="2" fillId="0" borderId="16" xfId="33" applyFont="1" applyBorder="1" applyAlignment="1">
      <alignment horizontal="left"/>
      <protection/>
    </xf>
    <xf numFmtId="0" fontId="2" fillId="0" borderId="24" xfId="33" applyFont="1" applyBorder="1">
      <alignment/>
      <protection/>
    </xf>
    <xf numFmtId="0" fontId="2" fillId="0" borderId="25" xfId="33" applyFont="1" applyBorder="1">
      <alignment/>
      <protection/>
    </xf>
    <xf numFmtId="166" fontId="2" fillId="0" borderId="25" xfId="59" applyNumberFormat="1" applyFont="1" applyFill="1" applyBorder="1" applyAlignment="1">
      <alignment/>
    </xf>
    <xf numFmtId="166" fontId="2" fillId="0" borderId="13" xfId="59" applyNumberFormat="1" applyFont="1" applyBorder="1" applyAlignment="1">
      <alignment horizontal="center"/>
    </xf>
    <xf numFmtId="166" fontId="2" fillId="0" borderId="13" xfId="59" applyNumberFormat="1" applyFont="1" applyFill="1" applyBorder="1" applyAlignment="1">
      <alignment horizontal="center"/>
    </xf>
    <xf numFmtId="166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2" fillId="0" borderId="26" xfId="33" applyFont="1" applyBorder="1" applyAlignment="1">
      <alignment vertical="top" wrapText="1"/>
      <protection/>
    </xf>
    <xf numFmtId="0" fontId="3" fillId="0" borderId="27" xfId="33" applyFont="1" applyBorder="1" applyAlignment="1">
      <alignment vertical="top" wrapText="1"/>
      <protection/>
    </xf>
    <xf numFmtId="0" fontId="3" fillId="0" borderId="28" xfId="33" applyFont="1" applyBorder="1">
      <alignment/>
      <protection/>
    </xf>
    <xf numFmtId="0" fontId="3" fillId="0" borderId="29" xfId="33" applyFont="1" applyBorder="1" applyAlignment="1">
      <alignment vertical="top" wrapText="1"/>
      <protection/>
    </xf>
    <xf numFmtId="0" fontId="3" fillId="0" borderId="30" xfId="33" applyFont="1" applyBorder="1" applyAlignment="1">
      <alignment vertical="top" wrapText="1"/>
      <protection/>
    </xf>
    <xf numFmtId="0" fontId="2" fillId="0" borderId="29" xfId="33" applyFont="1" applyBorder="1" applyAlignment="1">
      <alignment vertical="top" wrapText="1"/>
      <protection/>
    </xf>
    <xf numFmtId="0" fontId="2" fillId="0" borderId="31" xfId="33" applyFont="1" applyBorder="1" applyAlignment="1">
      <alignment horizontal="center" vertical="top" wrapText="1"/>
      <protection/>
    </xf>
    <xf numFmtId="0" fontId="3" fillId="0" borderId="32" xfId="33" applyFont="1" applyBorder="1" applyAlignment="1">
      <alignment vertical="top" wrapText="1"/>
      <protection/>
    </xf>
    <xf numFmtId="0" fontId="2" fillId="0" borderId="24" xfId="33" applyFont="1" applyBorder="1" applyAlignment="1">
      <alignment vertical="top" wrapText="1"/>
      <protection/>
    </xf>
    <xf numFmtId="0" fontId="2" fillId="0" borderId="25" xfId="33" applyFont="1" applyBorder="1" applyAlignment="1">
      <alignment vertical="top" wrapText="1"/>
      <protection/>
    </xf>
    <xf numFmtId="0" fontId="2" fillId="0" borderId="33" xfId="33" applyFont="1" applyBorder="1" applyAlignment="1">
      <alignment/>
      <protection/>
    </xf>
    <xf numFmtId="0" fontId="2" fillId="0" borderId="16" xfId="33" applyFont="1" applyFill="1" applyBorder="1" applyAlignment="1">
      <alignment horizontal="center"/>
      <protection/>
    </xf>
    <xf numFmtId="1" fontId="3" fillId="0" borderId="16" xfId="33" applyNumberFormat="1" applyFont="1" applyBorder="1">
      <alignment/>
      <protection/>
    </xf>
    <xf numFmtId="0" fontId="3" fillId="0" borderId="34" xfId="33" applyFont="1" applyBorder="1" applyAlignment="1">
      <alignment vertical="top" wrapText="1"/>
      <protection/>
    </xf>
    <xf numFmtId="1" fontId="3" fillId="0" borderId="32" xfId="33" applyNumberFormat="1" applyFont="1" applyBorder="1">
      <alignment/>
      <protection/>
    </xf>
    <xf numFmtId="0" fontId="3" fillId="0" borderId="35" xfId="33" applyFont="1" applyBorder="1">
      <alignment/>
      <protection/>
    </xf>
    <xf numFmtId="0" fontId="3" fillId="25" borderId="10" xfId="33" applyFont="1" applyFill="1" applyBorder="1">
      <alignment/>
      <protection/>
    </xf>
    <xf numFmtId="0" fontId="3" fillId="25" borderId="14" xfId="33" applyFont="1" applyFill="1" applyBorder="1">
      <alignment/>
      <protection/>
    </xf>
    <xf numFmtId="0" fontId="3" fillId="25" borderId="13" xfId="33" applyFont="1" applyFill="1" applyBorder="1">
      <alignment/>
      <protection/>
    </xf>
    <xf numFmtId="0" fontId="3" fillId="25" borderId="11" xfId="33" applyFont="1" applyFill="1" applyBorder="1">
      <alignment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2" fillId="0" borderId="36" xfId="33" applyFont="1" applyBorder="1" applyAlignment="1">
      <alignment vertical="top" wrapText="1"/>
      <protection/>
    </xf>
    <xf numFmtId="0" fontId="3" fillId="0" borderId="37" xfId="33" applyFont="1" applyBorder="1" applyAlignment="1">
      <alignment vertical="top" wrapText="1"/>
      <protection/>
    </xf>
    <xf numFmtId="0" fontId="3" fillId="0" borderId="38" xfId="33" applyFont="1" applyBorder="1">
      <alignment/>
      <protection/>
    </xf>
    <xf numFmtId="0" fontId="2" fillId="0" borderId="34" xfId="33" applyFont="1" applyBorder="1" applyAlignment="1">
      <alignment vertical="top" wrapText="1"/>
      <protection/>
    </xf>
    <xf numFmtId="0" fontId="2" fillId="0" borderId="39" xfId="33" applyFont="1" applyBorder="1" applyAlignment="1">
      <alignment/>
      <protection/>
    </xf>
    <xf numFmtId="0" fontId="2" fillId="0" borderId="40" xfId="33" applyFont="1" applyBorder="1" applyAlignment="1">
      <alignment vertical="top" wrapText="1"/>
      <protection/>
    </xf>
    <xf numFmtId="0" fontId="3" fillId="0" borderId="41" xfId="33" applyFont="1" applyBorder="1" applyAlignment="1">
      <alignment vertical="top" wrapText="1"/>
      <protection/>
    </xf>
    <xf numFmtId="0" fontId="3" fillId="0" borderId="42" xfId="33" applyFont="1" applyBorder="1">
      <alignment/>
      <protection/>
    </xf>
    <xf numFmtId="0" fontId="3" fillId="0" borderId="43" xfId="33" applyFont="1" applyBorder="1" applyAlignment="1">
      <alignment vertical="top" wrapText="1"/>
      <protection/>
    </xf>
    <xf numFmtId="0" fontId="23" fillId="0" borderId="43" xfId="33" applyFont="1" applyBorder="1" applyAlignment="1">
      <alignment vertical="top" wrapText="1"/>
      <protection/>
    </xf>
    <xf numFmtId="0" fontId="3" fillId="0" borderId="44" xfId="33" applyFont="1" applyBorder="1" applyAlignment="1">
      <alignment vertical="top" wrapText="1"/>
      <protection/>
    </xf>
    <xf numFmtId="0" fontId="2" fillId="0" borderId="45" xfId="33" applyFont="1" applyBorder="1" applyAlignment="1">
      <alignment vertical="top" wrapText="1"/>
      <protection/>
    </xf>
    <xf numFmtId="0" fontId="3" fillId="0" borderId="42" xfId="33" applyFont="1" applyBorder="1" applyAlignment="1">
      <alignment vertical="top" wrapText="1"/>
      <protection/>
    </xf>
    <xf numFmtId="0" fontId="2" fillId="0" borderId="46" xfId="33" applyFont="1" applyBorder="1" applyAlignment="1">
      <alignment horizontal="center" vertical="center"/>
      <protection/>
    </xf>
    <xf numFmtId="0" fontId="2" fillId="0" borderId="47" xfId="33" applyFont="1" applyBorder="1" applyAlignment="1">
      <alignment/>
      <protection/>
    </xf>
    <xf numFmtId="0" fontId="2" fillId="0" borderId="48" xfId="33" applyFont="1" applyFill="1" applyBorder="1" applyAlignment="1">
      <alignment horizontal="center" vertical="top" wrapText="1"/>
      <protection/>
    </xf>
    <xf numFmtId="0" fontId="2" fillId="0" borderId="49" xfId="33" applyFont="1" applyFill="1" applyBorder="1" applyAlignment="1">
      <alignment horizontal="center"/>
      <protection/>
    </xf>
    <xf numFmtId="0" fontId="3" fillId="0" borderId="48" xfId="33" applyFont="1" applyFill="1" applyBorder="1" applyAlignment="1">
      <alignment horizontal="center" vertical="top" wrapText="1"/>
      <protection/>
    </xf>
    <xf numFmtId="0" fontId="3" fillId="0" borderId="50" xfId="33" applyFont="1" applyBorder="1">
      <alignment/>
      <protection/>
    </xf>
    <xf numFmtId="0" fontId="3" fillId="0" borderId="32" xfId="33" applyFont="1" applyFill="1" applyBorder="1" applyAlignment="1">
      <alignment horizontal="center" vertical="top" wrapText="1"/>
      <protection/>
    </xf>
    <xf numFmtId="0" fontId="3" fillId="0" borderId="16" xfId="33" applyFont="1" applyFill="1" applyBorder="1" applyAlignment="1">
      <alignment horizontal="center" vertical="top" wrapText="1"/>
      <protection/>
    </xf>
    <xf numFmtId="0" fontId="3" fillId="0" borderId="51" xfId="33" applyFont="1" applyBorder="1">
      <alignment/>
      <protection/>
    </xf>
    <xf numFmtId="0" fontId="3" fillId="0" borderId="14" xfId="33" applyFont="1" applyFill="1" applyBorder="1">
      <alignment/>
      <protection/>
    </xf>
    <xf numFmtId="1" fontId="3" fillId="0" borderId="14" xfId="33" applyNumberFormat="1" applyFont="1" applyFill="1" applyBorder="1">
      <alignment/>
      <protection/>
    </xf>
    <xf numFmtId="1" fontId="2" fillId="0" borderId="52" xfId="33" applyNumberFormat="1" applyFont="1" applyBorder="1">
      <alignment/>
      <protection/>
    </xf>
    <xf numFmtId="166" fontId="2" fillId="0" borderId="53" xfId="33" applyNumberFormat="1" applyFont="1" applyBorder="1">
      <alignment/>
      <protection/>
    </xf>
    <xf numFmtId="0" fontId="2" fillId="0" borderId="54" xfId="33" applyFont="1" applyBorder="1">
      <alignment/>
      <protection/>
    </xf>
    <xf numFmtId="1" fontId="2" fillId="0" borderId="54" xfId="33" applyNumberFormat="1" applyFont="1" applyBorder="1">
      <alignment/>
      <protection/>
    </xf>
    <xf numFmtId="0" fontId="2" fillId="0" borderId="53" xfId="33" applyFont="1" applyBorder="1">
      <alignment/>
      <protection/>
    </xf>
    <xf numFmtId="0" fontId="2" fillId="0" borderId="16" xfId="33" applyFont="1" applyBorder="1">
      <alignment/>
      <protection/>
    </xf>
    <xf numFmtId="0" fontId="2" fillId="0" borderId="13" xfId="33" applyFont="1" applyBorder="1">
      <alignment/>
      <protection/>
    </xf>
    <xf numFmtId="0" fontId="2" fillId="0" borderId="55" xfId="33" applyFont="1" applyBorder="1">
      <alignment/>
      <protection/>
    </xf>
    <xf numFmtId="0" fontId="3" fillId="0" borderId="25" xfId="33" applyFont="1" applyBorder="1">
      <alignment/>
      <protection/>
    </xf>
    <xf numFmtId="0" fontId="3" fillId="0" borderId="28" xfId="33" applyFont="1" applyBorder="1" applyAlignment="1">
      <alignment vertical="top" wrapText="1"/>
      <protection/>
    </xf>
    <xf numFmtId="0" fontId="2" fillId="0" borderId="29" xfId="33" applyFont="1" applyBorder="1">
      <alignment/>
      <protection/>
    </xf>
    <xf numFmtId="0" fontId="2" fillId="0" borderId="56" xfId="33" applyFont="1" applyBorder="1" applyAlignment="1">
      <alignment vertical="top" wrapText="1"/>
      <protection/>
    </xf>
    <xf numFmtId="0" fontId="3" fillId="0" borderId="12" xfId="33" applyFont="1" applyFill="1" applyBorder="1">
      <alignment/>
      <protection/>
    </xf>
    <xf numFmtId="0" fontId="3" fillId="0" borderId="34" xfId="33" applyFont="1" applyFill="1" applyBorder="1">
      <alignment/>
      <protection/>
    </xf>
    <xf numFmtId="0" fontId="3" fillId="0" borderId="38" xfId="33" applyFont="1" applyFill="1" applyBorder="1">
      <alignment/>
      <protection/>
    </xf>
    <xf numFmtId="0" fontId="2" fillId="0" borderId="57" xfId="33" applyFont="1" applyBorder="1">
      <alignment/>
      <protection/>
    </xf>
    <xf numFmtId="0" fontId="2" fillId="0" borderId="58" xfId="33" applyFont="1" applyBorder="1">
      <alignment/>
      <protection/>
    </xf>
    <xf numFmtId="0" fontId="2" fillId="0" borderId="59" xfId="33" applyFont="1" applyFill="1" applyBorder="1" applyAlignment="1">
      <alignment horizontal="center" vertical="top" wrapText="1"/>
      <protection/>
    </xf>
    <xf numFmtId="0" fontId="2" fillId="0" borderId="60" xfId="33" applyFont="1" applyBorder="1">
      <alignment/>
      <protection/>
    </xf>
    <xf numFmtId="0" fontId="2" fillId="0" borderId="21" xfId="33" applyFont="1" applyBorder="1" applyAlignment="1">
      <alignment horizontal="center" vertical="top" wrapText="1"/>
      <protection/>
    </xf>
    <xf numFmtId="0" fontId="3" fillId="0" borderId="24" xfId="33" applyFont="1" applyFill="1" applyBorder="1" applyAlignment="1">
      <alignment horizontal="center" vertical="top" wrapText="1"/>
      <protection/>
    </xf>
    <xf numFmtId="0" fontId="1" fillId="0" borderId="13" xfId="33" applyFont="1" applyBorder="1">
      <alignment/>
      <protection/>
    </xf>
    <xf numFmtId="1" fontId="2" fillId="0" borderId="13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33" applyFont="1" applyAlignment="1">
      <alignment wrapText="1"/>
      <protection/>
    </xf>
    <xf numFmtId="0" fontId="0" fillId="0" borderId="0" xfId="0" applyAlignment="1">
      <alignment wrapText="1"/>
    </xf>
    <xf numFmtId="0" fontId="2" fillId="0" borderId="33" xfId="33" applyFont="1" applyBorder="1" applyAlignment="1">
      <alignment horizontal="center" wrapText="1"/>
      <protection/>
    </xf>
    <xf numFmtId="0" fontId="2" fillId="0" borderId="23" xfId="0" applyFont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3" fillId="0" borderId="13" xfId="33" applyFont="1" applyBorder="1" applyAlignment="1">
      <alignment horizontal="center" vertical="center"/>
      <protection/>
    </xf>
    <xf numFmtId="0" fontId="3" fillId="0" borderId="18" xfId="33" applyFont="1" applyBorder="1" applyAlignment="1">
      <alignment horizontal="center" vertical="center"/>
      <protection/>
    </xf>
    <xf numFmtId="0" fontId="3" fillId="0" borderId="13" xfId="33" applyFont="1" applyFill="1" applyBorder="1" applyAlignment="1">
      <alignment horizontal="center" vertical="center"/>
      <protection/>
    </xf>
    <xf numFmtId="0" fontId="3" fillId="0" borderId="18" xfId="33" applyFont="1" applyFill="1" applyBorder="1" applyAlignment="1">
      <alignment horizontal="center" vertical="center"/>
      <protection/>
    </xf>
    <xf numFmtId="0" fontId="3" fillId="0" borderId="25" xfId="33" applyFont="1" applyFill="1" applyBorder="1" applyAlignment="1">
      <alignment horizontal="center" vertical="center"/>
      <protection/>
    </xf>
    <xf numFmtId="0" fontId="3" fillId="0" borderId="55" xfId="33" applyFont="1" applyFill="1" applyBorder="1" applyAlignment="1">
      <alignment horizontal="center" vertical="center"/>
      <protection/>
    </xf>
    <xf numFmtId="0" fontId="2" fillId="0" borderId="0" xfId="33" applyFont="1" applyBorder="1" applyAlignment="1">
      <alignment horizontal="center"/>
      <protection/>
    </xf>
    <xf numFmtId="0" fontId="2" fillId="0" borderId="0" xfId="33" applyFont="1" applyBorder="1" applyAlignment="1">
      <alignment horizontal="center" wrapText="1"/>
      <protection/>
    </xf>
    <xf numFmtId="0" fontId="2" fillId="0" borderId="33" xfId="33" applyFont="1" applyBorder="1" applyAlignment="1">
      <alignment horizontal="left" vertical="center"/>
      <protection/>
    </xf>
    <xf numFmtId="0" fontId="2" fillId="0" borderId="23" xfId="33" applyFont="1" applyBorder="1" applyAlignment="1">
      <alignment horizontal="left" vertical="center"/>
      <protection/>
    </xf>
    <xf numFmtId="0" fontId="3" fillId="0" borderId="23" xfId="33" applyFont="1" applyFill="1" applyBorder="1" applyAlignment="1">
      <alignment horizontal="center" vertical="center"/>
      <protection/>
    </xf>
    <xf numFmtId="0" fontId="3" fillId="0" borderId="62" xfId="33" applyFont="1" applyFill="1" applyBorder="1" applyAlignment="1">
      <alignment horizontal="center" vertical="center"/>
      <protection/>
    </xf>
    <xf numFmtId="0" fontId="3" fillId="0" borderId="13" xfId="33" applyFont="1" applyFill="1" applyBorder="1" applyAlignment="1">
      <alignment horizontal="left" vertical="center"/>
      <protection/>
    </xf>
    <xf numFmtId="0" fontId="3" fillId="0" borderId="18" xfId="33" applyFont="1" applyFill="1" applyBorder="1" applyAlignment="1">
      <alignment horizontal="left" vertical="center"/>
      <protection/>
    </xf>
    <xf numFmtId="0" fontId="2" fillId="0" borderId="62" xfId="33" applyFont="1" applyBorder="1" applyAlignment="1">
      <alignment horizontal="center" vertical="top" wrapText="1"/>
      <protection/>
    </xf>
    <xf numFmtId="0" fontId="3" fillId="0" borderId="18" xfId="0" applyFont="1" applyBorder="1" applyAlignment="1">
      <alignment horizontal="center" vertical="top" wrapText="1"/>
    </xf>
    <xf numFmtId="0" fontId="3" fillId="0" borderId="28" xfId="33" applyFont="1" applyBorder="1" applyAlignment="1">
      <alignment horizontal="center" vertical="top" wrapText="1"/>
      <protection/>
    </xf>
    <xf numFmtId="0" fontId="3" fillId="0" borderId="63" xfId="33" applyFont="1" applyBorder="1" applyAlignment="1">
      <alignment horizontal="center" vertical="top" wrapText="1"/>
      <protection/>
    </xf>
    <xf numFmtId="0" fontId="3" fillId="0" borderId="22" xfId="33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4"/>
  <sheetViews>
    <sheetView tabSelected="1" zoomScaleSheetLayoutView="100" zoomScalePageLayoutView="0" workbookViewId="0" topLeftCell="A1">
      <selection activeCell="M11" sqref="M11:U11"/>
    </sheetView>
  </sheetViews>
  <sheetFormatPr defaultColWidth="8.7109375" defaultRowHeight="12.75"/>
  <cols>
    <col min="1" max="1" width="5.28125" style="1" customWidth="1"/>
    <col min="2" max="2" width="51.28125" style="20" customWidth="1"/>
    <col min="3" max="11" width="0" style="20" hidden="1" customWidth="1"/>
    <col min="12" max="12" width="13.8515625" style="26" customWidth="1"/>
    <col min="13" max="13" width="11.140625" style="20" customWidth="1"/>
    <col min="14" max="14" width="12.421875" style="20" customWidth="1"/>
    <col min="15" max="15" width="10.421875" style="20" customWidth="1"/>
    <col min="16" max="16" width="11.8515625" style="20" customWidth="1"/>
    <col min="17" max="17" width="10.00390625" style="20" customWidth="1"/>
    <col min="18" max="18" width="11.28125" style="20" customWidth="1"/>
    <col min="19" max="19" width="11.00390625" style="20" customWidth="1"/>
    <col min="20" max="20" width="10.7109375" style="20" customWidth="1"/>
    <col min="21" max="21" width="12.00390625" style="20" customWidth="1"/>
    <col min="22" max="23" width="10.421875" style="20" customWidth="1"/>
    <col min="24" max="24" width="12.421875" style="20" customWidth="1"/>
    <col min="25" max="25" width="11.8515625" style="20" customWidth="1"/>
    <col min="26" max="28" width="8.7109375" style="20" customWidth="1"/>
    <col min="29" max="29" width="13.00390625" style="20" customWidth="1"/>
    <col min="30" max="30" width="14.57421875" style="20" customWidth="1"/>
    <col min="31" max="16384" width="8.7109375" style="1" customWidth="1"/>
  </cols>
  <sheetData>
    <row r="1" spans="1:15" ht="17.25" customHeight="1">
      <c r="A1" s="143" t="s">
        <v>68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7"/>
      <c r="N1" s="7"/>
      <c r="O1" s="7"/>
    </row>
    <row r="2" spans="1:15" ht="22.5" customHeight="1" thickBot="1">
      <c r="A2" s="144" t="s">
        <v>48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7"/>
      <c r="N2" s="17"/>
      <c r="O2" s="17"/>
    </row>
    <row r="3" spans="1:21" ht="15.75">
      <c r="A3" s="20"/>
      <c r="B3" s="145" t="s">
        <v>0</v>
      </c>
      <c r="C3" s="146"/>
      <c r="D3" s="146"/>
      <c r="E3" s="146"/>
      <c r="F3" s="146"/>
      <c r="G3" s="146"/>
      <c r="H3" s="146"/>
      <c r="I3" s="146"/>
      <c r="J3" s="146"/>
      <c r="K3" s="146"/>
      <c r="L3" s="52">
        <v>3704</v>
      </c>
      <c r="M3" s="147" t="s">
        <v>1</v>
      </c>
      <c r="N3" s="147"/>
      <c r="O3" s="147"/>
      <c r="P3" s="147"/>
      <c r="Q3" s="147"/>
      <c r="R3" s="147"/>
      <c r="S3" s="147"/>
      <c r="T3" s="147"/>
      <c r="U3" s="148"/>
    </row>
    <row r="4" spans="1:26" ht="15.75">
      <c r="A4" s="20"/>
      <c r="B4" s="53" t="s">
        <v>2</v>
      </c>
      <c r="C4" s="22"/>
      <c r="D4" s="22"/>
      <c r="E4" s="22"/>
      <c r="F4" s="22"/>
      <c r="G4" s="22"/>
      <c r="H4" s="22"/>
      <c r="I4" s="22"/>
      <c r="J4" s="22"/>
      <c r="K4" s="22"/>
      <c r="L4" s="21">
        <v>108</v>
      </c>
      <c r="M4" s="149" t="s">
        <v>86</v>
      </c>
      <c r="N4" s="149"/>
      <c r="O4" s="149"/>
      <c r="P4" s="149"/>
      <c r="Q4" s="149"/>
      <c r="R4" s="149"/>
      <c r="S4" s="149"/>
      <c r="T4" s="149"/>
      <c r="U4" s="150"/>
      <c r="V4" s="23"/>
      <c r="W4" s="24"/>
      <c r="X4" s="24"/>
      <c r="Y4" s="24"/>
      <c r="Z4" s="24"/>
    </row>
    <row r="5" spans="1:22" ht="15.75">
      <c r="A5" s="20"/>
      <c r="B5" s="53" t="s">
        <v>3</v>
      </c>
      <c r="C5" s="22"/>
      <c r="D5" s="22"/>
      <c r="E5" s="22"/>
      <c r="F5" s="22"/>
      <c r="G5" s="22"/>
      <c r="H5" s="22"/>
      <c r="I5" s="22"/>
      <c r="J5" s="22"/>
      <c r="K5" s="22"/>
      <c r="L5" s="21">
        <v>234</v>
      </c>
      <c r="M5" s="149" t="s">
        <v>4</v>
      </c>
      <c r="N5" s="149"/>
      <c r="O5" s="149"/>
      <c r="P5" s="149"/>
      <c r="Q5" s="149"/>
      <c r="R5" s="149"/>
      <c r="S5" s="149"/>
      <c r="T5" s="149"/>
      <c r="U5" s="150"/>
      <c r="V5" s="25"/>
    </row>
    <row r="6" spans="1:22" ht="15.75">
      <c r="A6" s="20"/>
      <c r="B6" s="53" t="s">
        <v>5</v>
      </c>
      <c r="C6" s="22"/>
      <c r="D6" s="22"/>
      <c r="E6" s="22"/>
      <c r="F6" s="22"/>
      <c r="G6" s="22"/>
      <c r="H6" s="22"/>
      <c r="I6" s="22"/>
      <c r="J6" s="22"/>
      <c r="K6" s="22"/>
      <c r="L6" s="21" t="s">
        <v>6</v>
      </c>
      <c r="M6" s="149" t="s">
        <v>7</v>
      </c>
      <c r="N6" s="149"/>
      <c r="O6" s="149"/>
      <c r="P6" s="149"/>
      <c r="Q6" s="149"/>
      <c r="R6" s="149"/>
      <c r="S6" s="149"/>
      <c r="T6" s="149"/>
      <c r="U6" s="150"/>
      <c r="V6" s="25"/>
    </row>
    <row r="7" spans="1:22" ht="15.75">
      <c r="A7" s="20"/>
      <c r="B7" s="53" t="s">
        <v>8</v>
      </c>
      <c r="C7" s="22"/>
      <c r="D7" s="22"/>
      <c r="E7" s="22"/>
      <c r="F7" s="22"/>
      <c r="G7" s="22"/>
      <c r="H7" s="22"/>
      <c r="I7" s="22"/>
      <c r="J7" s="22"/>
      <c r="K7" s="22"/>
      <c r="L7" s="21">
        <v>1984</v>
      </c>
      <c r="M7" s="149" t="s">
        <v>9</v>
      </c>
      <c r="N7" s="149"/>
      <c r="O7" s="149"/>
      <c r="P7" s="149"/>
      <c r="Q7" s="149"/>
      <c r="R7" s="149"/>
      <c r="S7" s="149"/>
      <c r="T7" s="149"/>
      <c r="U7" s="150"/>
      <c r="V7" s="25"/>
    </row>
    <row r="8" spans="1:22" ht="15.75">
      <c r="A8" s="20"/>
      <c r="B8" s="53" t="s">
        <v>10</v>
      </c>
      <c r="C8" s="22"/>
      <c r="D8" s="22"/>
      <c r="E8" s="22"/>
      <c r="F8" s="22"/>
      <c r="G8" s="22"/>
      <c r="H8" s="22"/>
      <c r="I8" s="22"/>
      <c r="J8" s="22"/>
      <c r="K8" s="22"/>
      <c r="L8" s="21">
        <v>9</v>
      </c>
      <c r="M8" s="149" t="s">
        <v>11</v>
      </c>
      <c r="N8" s="149"/>
      <c r="O8" s="149"/>
      <c r="P8" s="149"/>
      <c r="Q8" s="149"/>
      <c r="R8" s="149"/>
      <c r="S8" s="149"/>
      <c r="T8" s="149"/>
      <c r="U8" s="150"/>
      <c r="V8" s="25"/>
    </row>
    <row r="9" spans="1:22" ht="15.75">
      <c r="A9" s="20"/>
      <c r="B9" s="53" t="s">
        <v>12</v>
      </c>
      <c r="C9" s="22"/>
      <c r="D9" s="22"/>
      <c r="E9" s="22"/>
      <c r="F9" s="22"/>
      <c r="G9" s="22"/>
      <c r="H9" s="22"/>
      <c r="I9" s="22"/>
      <c r="J9" s="22"/>
      <c r="K9" s="22"/>
      <c r="L9" s="21">
        <v>1</v>
      </c>
      <c r="M9" s="149" t="s">
        <v>13</v>
      </c>
      <c r="N9" s="149"/>
      <c r="O9" s="149"/>
      <c r="P9" s="149"/>
      <c r="Q9" s="149"/>
      <c r="R9" s="149"/>
      <c r="S9" s="149"/>
      <c r="T9" s="149"/>
      <c r="U9" s="150"/>
      <c r="V9" s="25"/>
    </row>
    <row r="10" spans="1:22" ht="15.75">
      <c r="A10" s="20"/>
      <c r="B10" s="53" t="s">
        <v>14</v>
      </c>
      <c r="C10" s="22"/>
      <c r="D10" s="22"/>
      <c r="E10" s="22"/>
      <c r="F10" s="22"/>
      <c r="G10" s="22"/>
      <c r="H10" s="22"/>
      <c r="I10" s="22"/>
      <c r="J10" s="22"/>
      <c r="K10" s="22"/>
      <c r="L10" s="21">
        <v>591</v>
      </c>
      <c r="M10" s="149" t="s">
        <v>15</v>
      </c>
      <c r="N10" s="149"/>
      <c r="O10" s="149"/>
      <c r="P10" s="149"/>
      <c r="Q10" s="149"/>
      <c r="R10" s="149"/>
      <c r="S10" s="149"/>
      <c r="T10" s="149"/>
      <c r="U10" s="150"/>
      <c r="V10" s="25"/>
    </row>
    <row r="11" spans="1:22" ht="15.75">
      <c r="A11" s="20"/>
      <c r="B11" s="53" t="s">
        <v>16</v>
      </c>
      <c r="C11" s="22"/>
      <c r="D11" s="22"/>
      <c r="E11" s="22"/>
      <c r="F11" s="22"/>
      <c r="G11" s="22"/>
      <c r="H11" s="22"/>
      <c r="I11" s="22"/>
      <c r="J11" s="22"/>
      <c r="K11" s="22"/>
      <c r="L11" s="21">
        <v>227</v>
      </c>
      <c r="M11" s="149" t="s">
        <v>87</v>
      </c>
      <c r="N11" s="149"/>
      <c r="O11" s="149"/>
      <c r="P11" s="149"/>
      <c r="Q11" s="149"/>
      <c r="R11" s="149"/>
      <c r="S11" s="149"/>
      <c r="T11" s="149"/>
      <c r="U11" s="150"/>
      <c r="V11" s="25"/>
    </row>
    <row r="12" spans="1:22" ht="15.75">
      <c r="A12" s="20"/>
      <c r="B12" s="53" t="s">
        <v>17</v>
      </c>
      <c r="C12" s="22"/>
      <c r="D12" s="22"/>
      <c r="E12" s="22"/>
      <c r="F12" s="22"/>
      <c r="G12" s="22"/>
      <c r="H12" s="22"/>
      <c r="I12" s="22"/>
      <c r="J12" s="22"/>
      <c r="K12" s="22"/>
      <c r="L12" s="21">
        <v>581.3</v>
      </c>
      <c r="M12" s="137"/>
      <c r="N12" s="137"/>
      <c r="O12" s="137"/>
      <c r="P12" s="137"/>
      <c r="Q12" s="137"/>
      <c r="R12" s="137"/>
      <c r="S12" s="137"/>
      <c r="T12" s="137"/>
      <c r="U12" s="138"/>
      <c r="V12" s="25"/>
    </row>
    <row r="13" spans="1:21" ht="15.75">
      <c r="A13" s="20"/>
      <c r="B13" s="53" t="s">
        <v>18</v>
      </c>
      <c r="C13" s="22"/>
      <c r="D13" s="22"/>
      <c r="E13" s="22"/>
      <c r="F13" s="22"/>
      <c r="G13" s="22"/>
      <c r="H13" s="22"/>
      <c r="I13" s="22"/>
      <c r="J13" s="22"/>
      <c r="K13" s="22"/>
      <c r="L13" s="21">
        <v>1</v>
      </c>
      <c r="M13" s="139"/>
      <c r="N13" s="139"/>
      <c r="O13" s="139"/>
      <c r="P13" s="139"/>
      <c r="Q13" s="139"/>
      <c r="R13" s="139"/>
      <c r="S13" s="139"/>
      <c r="T13" s="139"/>
      <c r="U13" s="140"/>
    </row>
    <row r="14" spans="1:21" ht="15.75">
      <c r="A14" s="20"/>
      <c r="B14" s="53" t="s">
        <v>74</v>
      </c>
      <c r="C14" s="22"/>
      <c r="D14" s="22"/>
      <c r="E14" s="22"/>
      <c r="F14" s="22"/>
      <c r="G14" s="22"/>
      <c r="H14" s="22"/>
      <c r="I14" s="22"/>
      <c r="J14" s="22"/>
      <c r="K14" s="22"/>
      <c r="L14" s="57">
        <v>-167357</v>
      </c>
      <c r="M14" s="139"/>
      <c r="N14" s="139"/>
      <c r="O14" s="139"/>
      <c r="P14" s="139"/>
      <c r="Q14" s="139"/>
      <c r="R14" s="139"/>
      <c r="S14" s="139"/>
      <c r="T14" s="139"/>
      <c r="U14" s="140"/>
    </row>
    <row r="15" spans="1:21" ht="15.75">
      <c r="A15" s="20"/>
      <c r="B15" s="53" t="s">
        <v>75</v>
      </c>
      <c r="C15" s="22"/>
      <c r="D15" s="22"/>
      <c r="E15" s="22"/>
      <c r="F15" s="22"/>
      <c r="G15" s="22"/>
      <c r="H15" s="22"/>
      <c r="I15" s="22"/>
      <c r="J15" s="22"/>
      <c r="K15" s="22"/>
      <c r="L15" s="57">
        <f>(L3*12*2.8)*0.94</f>
        <v>116987.13599999998</v>
      </c>
      <c r="M15" s="139"/>
      <c r="N15" s="139"/>
      <c r="O15" s="139"/>
      <c r="P15" s="139"/>
      <c r="Q15" s="139"/>
      <c r="R15" s="139"/>
      <c r="S15" s="139"/>
      <c r="T15" s="139"/>
      <c r="U15" s="140"/>
    </row>
    <row r="16" spans="1:21" ht="15.75">
      <c r="A16" s="20"/>
      <c r="B16" s="53" t="s">
        <v>76</v>
      </c>
      <c r="C16" s="22"/>
      <c r="D16" s="22"/>
      <c r="E16" s="22"/>
      <c r="F16" s="22"/>
      <c r="G16" s="22"/>
      <c r="H16" s="22"/>
      <c r="I16" s="22"/>
      <c r="J16" s="22"/>
      <c r="K16" s="22"/>
      <c r="L16" s="58">
        <v>9010</v>
      </c>
      <c r="M16" s="139"/>
      <c r="N16" s="139"/>
      <c r="O16" s="139"/>
      <c r="P16" s="139"/>
      <c r="Q16" s="139"/>
      <c r="R16" s="139"/>
      <c r="S16" s="139"/>
      <c r="T16" s="139"/>
      <c r="U16" s="140"/>
    </row>
    <row r="17" spans="1:21" ht="16.5" thickBot="1">
      <c r="A17" s="20"/>
      <c r="B17" s="54" t="s">
        <v>77</v>
      </c>
      <c r="C17" s="55"/>
      <c r="D17" s="55"/>
      <c r="E17" s="55"/>
      <c r="F17" s="55"/>
      <c r="G17" s="55"/>
      <c r="H17" s="55"/>
      <c r="I17" s="55"/>
      <c r="J17" s="55"/>
      <c r="K17" s="55"/>
      <c r="L17" s="56">
        <f>SUM(L14:L16)</f>
        <v>-41359.864000000016</v>
      </c>
      <c r="M17" s="141"/>
      <c r="N17" s="141"/>
      <c r="O17" s="141"/>
      <c r="P17" s="141"/>
      <c r="Q17" s="141"/>
      <c r="R17" s="141"/>
      <c r="S17" s="141"/>
      <c r="T17" s="141"/>
      <c r="U17" s="142"/>
    </row>
    <row r="18" spans="1:21" ht="16.5" thickBot="1">
      <c r="A18" s="20"/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1"/>
      <c r="M18" s="155"/>
      <c r="N18" s="155"/>
      <c r="O18" s="155"/>
      <c r="P18" s="155"/>
      <c r="Q18" s="155"/>
      <c r="R18" s="155"/>
      <c r="S18" s="155"/>
      <c r="T18" s="155"/>
      <c r="U18" s="155"/>
    </row>
    <row r="19" spans="1:30" s="30" customFormat="1" ht="30.75" customHeight="1">
      <c r="A19" s="29"/>
      <c r="B19" s="88"/>
      <c r="C19" s="27"/>
      <c r="D19" s="27"/>
      <c r="E19" s="27"/>
      <c r="F19" s="27"/>
      <c r="G19" s="27"/>
      <c r="H19" s="27"/>
      <c r="I19" s="27"/>
      <c r="J19" s="27"/>
      <c r="K19" s="27"/>
      <c r="L19" s="134" t="s">
        <v>78</v>
      </c>
      <c r="M19" s="135"/>
      <c r="N19" s="135"/>
      <c r="O19" s="136"/>
      <c r="P19" s="97"/>
      <c r="Q19" s="38" t="s">
        <v>79</v>
      </c>
      <c r="R19" s="27"/>
      <c r="S19" s="27"/>
      <c r="T19" s="27"/>
      <c r="U19" s="27"/>
      <c r="V19" s="27"/>
      <c r="W19" s="39"/>
      <c r="X19" s="39"/>
      <c r="Y19" s="39"/>
      <c r="Z19" s="39"/>
      <c r="AA19" s="39"/>
      <c r="AB19" s="98"/>
      <c r="AC19" s="72" t="s">
        <v>82</v>
      </c>
      <c r="AD19" s="151" t="s">
        <v>83</v>
      </c>
    </row>
    <row r="20" spans="1:30" s="33" customFormat="1" ht="50.25" customHeight="1">
      <c r="A20" s="31"/>
      <c r="B20" s="89" t="s">
        <v>19</v>
      </c>
      <c r="C20" s="84" t="s">
        <v>20</v>
      </c>
      <c r="D20" s="48" t="s">
        <v>21</v>
      </c>
      <c r="E20" s="48" t="s">
        <v>22</v>
      </c>
      <c r="F20" s="48" t="s">
        <v>23</v>
      </c>
      <c r="G20" s="48" t="s">
        <v>24</v>
      </c>
      <c r="H20" s="48" t="s">
        <v>25</v>
      </c>
      <c r="I20" s="48" t="s">
        <v>26</v>
      </c>
      <c r="J20" s="48" t="s">
        <v>27</v>
      </c>
      <c r="K20" s="62" t="s">
        <v>28</v>
      </c>
      <c r="L20" s="68" t="s">
        <v>61</v>
      </c>
      <c r="M20" s="47" t="s">
        <v>62</v>
      </c>
      <c r="N20" s="47" t="s">
        <v>69</v>
      </c>
      <c r="O20" s="127" t="s">
        <v>63</v>
      </c>
      <c r="P20" s="99" t="s">
        <v>29</v>
      </c>
      <c r="Q20" s="32" t="s">
        <v>30</v>
      </c>
      <c r="R20" s="32" t="s">
        <v>31</v>
      </c>
      <c r="S20" s="32" t="s">
        <v>32</v>
      </c>
      <c r="T20" s="32" t="s">
        <v>33</v>
      </c>
      <c r="U20" s="32" t="s">
        <v>34</v>
      </c>
      <c r="V20" s="32" t="s">
        <v>35</v>
      </c>
      <c r="W20" s="32" t="s">
        <v>36</v>
      </c>
      <c r="X20" s="32" t="s">
        <v>37</v>
      </c>
      <c r="Y20" s="32" t="s">
        <v>38</v>
      </c>
      <c r="Z20" s="32" t="s">
        <v>39</v>
      </c>
      <c r="AA20" s="32" t="s">
        <v>40</v>
      </c>
      <c r="AB20" s="100" t="s">
        <v>41</v>
      </c>
      <c r="AC20" s="73" t="s">
        <v>42</v>
      </c>
      <c r="AD20" s="152"/>
    </row>
    <row r="21" spans="1:30" s="8" customFormat="1" ht="15.75">
      <c r="A21" s="20"/>
      <c r="B21" s="90" t="s">
        <v>45</v>
      </c>
      <c r="C21" s="85"/>
      <c r="D21" s="2"/>
      <c r="E21" s="2"/>
      <c r="F21" s="2"/>
      <c r="G21" s="2"/>
      <c r="H21" s="2"/>
      <c r="I21" s="2"/>
      <c r="J21" s="2"/>
      <c r="K21" s="63"/>
      <c r="L21" s="28" t="s">
        <v>64</v>
      </c>
      <c r="M21" s="5"/>
      <c r="N21" s="5"/>
      <c r="O21" s="153">
        <v>13000</v>
      </c>
      <c r="P21" s="101" t="s">
        <v>43</v>
      </c>
      <c r="Q21" s="9"/>
      <c r="R21" s="9"/>
      <c r="S21" s="9"/>
      <c r="T21" s="10"/>
      <c r="U21" s="10"/>
      <c r="V21" s="78">
        <v>607.5</v>
      </c>
      <c r="W21" s="10"/>
      <c r="X21" s="10"/>
      <c r="Y21" s="10">
        <v>1620</v>
      </c>
      <c r="Z21" s="11"/>
      <c r="AA21" s="10">
        <v>810</v>
      </c>
      <c r="AB21" s="102"/>
      <c r="AC21" s="74">
        <f>SUM(Q21:AB21)</f>
        <v>3037.5</v>
      </c>
      <c r="AD21" s="40"/>
    </row>
    <row r="22" spans="1:30" s="8" customFormat="1" ht="15.75">
      <c r="A22" s="20"/>
      <c r="B22" s="91" t="s">
        <v>46</v>
      </c>
      <c r="C22" s="86"/>
      <c r="D22" s="15"/>
      <c r="E22" s="15"/>
      <c r="F22" s="15"/>
      <c r="G22" s="15"/>
      <c r="H22" s="15"/>
      <c r="I22" s="15"/>
      <c r="J22" s="15"/>
      <c r="K22" s="64"/>
      <c r="L22" s="28" t="s">
        <v>66</v>
      </c>
      <c r="M22" s="5"/>
      <c r="N22" s="5"/>
      <c r="O22" s="154"/>
      <c r="P22" s="103" t="s">
        <v>43</v>
      </c>
      <c r="Q22" s="15"/>
      <c r="R22" s="15"/>
      <c r="S22" s="15"/>
      <c r="T22" s="15"/>
      <c r="U22" s="15"/>
      <c r="V22" s="79"/>
      <c r="W22" s="15"/>
      <c r="X22" s="15"/>
      <c r="Y22" s="15"/>
      <c r="Z22" s="15"/>
      <c r="AA22" s="15"/>
      <c r="AB22" s="102"/>
      <c r="AC22" s="74">
        <f>SUM(Q22:AB22)</f>
        <v>0</v>
      </c>
      <c r="AD22" s="40"/>
    </row>
    <row r="23" spans="1:30" s="8" customFormat="1" ht="15.75">
      <c r="A23" s="20"/>
      <c r="B23" s="92" t="s">
        <v>49</v>
      </c>
      <c r="C23" s="75"/>
      <c r="D23" s="5"/>
      <c r="E23" s="5"/>
      <c r="F23" s="5"/>
      <c r="G23" s="5"/>
      <c r="H23" s="5"/>
      <c r="I23" s="5"/>
      <c r="J23" s="5"/>
      <c r="K23" s="65"/>
      <c r="L23" s="28"/>
      <c r="M23" s="5"/>
      <c r="N23" s="5"/>
      <c r="O23" s="65"/>
      <c r="P23" s="104" t="s">
        <v>43</v>
      </c>
      <c r="Q23" s="12"/>
      <c r="R23" s="12">
        <v>4682.14</v>
      </c>
      <c r="S23" s="12"/>
      <c r="T23" s="6">
        <v>3475.58</v>
      </c>
      <c r="U23" s="6"/>
      <c r="V23" s="80">
        <v>7257.35</v>
      </c>
      <c r="W23" s="6"/>
      <c r="X23" s="6">
        <f>2018.85+1219.02</f>
        <v>3237.87</v>
      </c>
      <c r="Y23" s="129"/>
      <c r="Z23" s="6">
        <v>584.48</v>
      </c>
      <c r="AA23" s="6">
        <v>10575.02</v>
      </c>
      <c r="AB23" s="40"/>
      <c r="AC23" s="74">
        <f>SUM(Q23:AB23)</f>
        <v>29812.44</v>
      </c>
      <c r="AD23" s="40"/>
    </row>
    <row r="24" spans="1:30" s="8" customFormat="1" ht="15.75">
      <c r="A24" s="20"/>
      <c r="B24" s="92" t="s">
        <v>50</v>
      </c>
      <c r="C24" s="75"/>
      <c r="D24" s="5"/>
      <c r="E24" s="5"/>
      <c r="F24" s="5"/>
      <c r="G24" s="5"/>
      <c r="H24" s="5"/>
      <c r="I24" s="5"/>
      <c r="J24" s="5"/>
      <c r="K24" s="65"/>
      <c r="L24" s="28"/>
      <c r="M24" s="5"/>
      <c r="N24" s="5"/>
      <c r="O24" s="65"/>
      <c r="P24" s="104" t="s">
        <v>43</v>
      </c>
      <c r="Q24" s="12"/>
      <c r="R24" s="12"/>
      <c r="S24" s="12"/>
      <c r="T24" s="6"/>
      <c r="U24" s="6"/>
      <c r="V24" s="80"/>
      <c r="W24" s="6"/>
      <c r="X24" s="6"/>
      <c r="Y24" s="6"/>
      <c r="Z24" s="6"/>
      <c r="AA24" s="6"/>
      <c r="AB24" s="40"/>
      <c r="AC24" s="74"/>
      <c r="AD24" s="40"/>
    </row>
    <row r="25" spans="1:30" s="8" customFormat="1" ht="21.75" customHeight="1">
      <c r="A25" s="20"/>
      <c r="B25" s="93" t="s">
        <v>70</v>
      </c>
      <c r="C25" s="75"/>
      <c r="D25" s="5"/>
      <c r="E25" s="5"/>
      <c r="F25" s="5"/>
      <c r="G25" s="5"/>
      <c r="H25" s="5"/>
      <c r="I25" s="5"/>
      <c r="J25" s="5"/>
      <c r="K25" s="65"/>
      <c r="L25" s="28" t="s">
        <v>65</v>
      </c>
      <c r="M25" s="5"/>
      <c r="N25" s="5"/>
      <c r="O25" s="65"/>
      <c r="P25" s="104" t="s">
        <v>43</v>
      </c>
      <c r="Q25" s="12"/>
      <c r="R25" s="12"/>
      <c r="S25" s="12"/>
      <c r="T25" s="6"/>
      <c r="U25" s="6"/>
      <c r="V25" s="80"/>
      <c r="W25" s="6"/>
      <c r="X25" s="6"/>
      <c r="Y25" s="6"/>
      <c r="Z25" s="6"/>
      <c r="AA25" s="6"/>
      <c r="AB25" s="40"/>
      <c r="AC25" s="74">
        <f>SUM(Q25:AB25)</f>
        <v>0</v>
      </c>
      <c r="AD25" s="40"/>
    </row>
    <row r="26" spans="1:30" s="8" customFormat="1" ht="15.75">
      <c r="A26" s="20"/>
      <c r="B26" s="94" t="s">
        <v>47</v>
      </c>
      <c r="C26" s="4"/>
      <c r="D26" s="3"/>
      <c r="E26" s="3"/>
      <c r="F26" s="3"/>
      <c r="G26" s="3"/>
      <c r="H26" s="3"/>
      <c r="I26" s="3"/>
      <c r="J26" s="3"/>
      <c r="K26" s="66"/>
      <c r="L26" s="28" t="s">
        <v>67</v>
      </c>
      <c r="M26" s="5">
        <v>1</v>
      </c>
      <c r="N26" s="5">
        <v>5000</v>
      </c>
      <c r="O26" s="65">
        <f>M26*N26</f>
        <v>5000</v>
      </c>
      <c r="P26" s="104" t="s">
        <v>43</v>
      </c>
      <c r="Q26" s="120"/>
      <c r="R26" s="13"/>
      <c r="S26" s="13"/>
      <c r="T26" s="14"/>
      <c r="U26" s="14">
        <v>16566.74</v>
      </c>
      <c r="V26" s="81"/>
      <c r="W26" s="14"/>
      <c r="X26" s="14"/>
      <c r="Y26" s="14"/>
      <c r="Z26" s="14"/>
      <c r="AA26" s="14"/>
      <c r="AB26" s="105"/>
      <c r="AC26" s="74">
        <f>SUM(Q26:AB26)</f>
        <v>16566.74</v>
      </c>
      <c r="AD26" s="40"/>
    </row>
    <row r="27" spans="1:30" s="8" customFormat="1" ht="15.75">
      <c r="A27" s="20"/>
      <c r="B27" s="92" t="s">
        <v>81</v>
      </c>
      <c r="C27" s="41"/>
      <c r="D27" s="42"/>
      <c r="E27" s="42"/>
      <c r="F27" s="42"/>
      <c r="G27" s="42"/>
      <c r="H27" s="42"/>
      <c r="I27" s="42"/>
      <c r="J27" s="42"/>
      <c r="K27" s="43"/>
      <c r="L27" s="69"/>
      <c r="M27" s="44"/>
      <c r="N27" s="44"/>
      <c r="O27" s="117"/>
      <c r="P27" s="104" t="s">
        <v>43</v>
      </c>
      <c r="Q27" s="121"/>
      <c r="R27" s="12"/>
      <c r="S27" s="45"/>
      <c r="T27" s="6"/>
      <c r="U27" s="6"/>
      <c r="V27" s="80">
        <v>7528.84</v>
      </c>
      <c r="W27" s="6"/>
      <c r="X27" s="6"/>
      <c r="Y27" s="6"/>
      <c r="Z27" s="6"/>
      <c r="AA27" s="6"/>
      <c r="AB27" s="40"/>
      <c r="AC27" s="74">
        <f>SUM(U27:AB27)</f>
        <v>7528.84</v>
      </c>
      <c r="AD27" s="40"/>
    </row>
    <row r="28" spans="1:30" s="8" customFormat="1" ht="15.75">
      <c r="A28" s="20"/>
      <c r="B28" s="96" t="s">
        <v>84</v>
      </c>
      <c r="C28" s="16"/>
      <c r="D28" s="16"/>
      <c r="E28" s="16"/>
      <c r="F28" s="16"/>
      <c r="G28" s="16"/>
      <c r="H28" s="16"/>
      <c r="I28" s="16"/>
      <c r="J28" s="16"/>
      <c r="K28" s="16"/>
      <c r="L28" s="69"/>
      <c r="M28" s="44"/>
      <c r="N28" s="44"/>
      <c r="O28" s="117"/>
      <c r="P28" s="104" t="s">
        <v>43</v>
      </c>
      <c r="Q28" s="122"/>
      <c r="R28" s="106"/>
      <c r="S28" s="107"/>
      <c r="T28" s="15"/>
      <c r="U28" s="15"/>
      <c r="V28" s="79">
        <v>4938.32</v>
      </c>
      <c r="W28" s="15"/>
      <c r="X28" s="15"/>
      <c r="Y28" s="15"/>
      <c r="Z28" s="15"/>
      <c r="AA28" s="15"/>
      <c r="AB28" s="77"/>
      <c r="AC28" s="76">
        <f>SUM(V28:AB28)</f>
        <v>4938.32</v>
      </c>
      <c r="AD28" s="77"/>
    </row>
    <row r="29" spans="1:30" s="33" customFormat="1" ht="16.5" thickBot="1">
      <c r="A29" s="20"/>
      <c r="B29" s="92" t="s">
        <v>85</v>
      </c>
      <c r="C29" s="87"/>
      <c r="D29" s="46"/>
      <c r="E29" s="46"/>
      <c r="F29" s="46"/>
      <c r="G29" s="46"/>
      <c r="H29" s="46"/>
      <c r="I29" s="46"/>
      <c r="J29" s="46"/>
      <c r="K29" s="67"/>
      <c r="L29" s="113"/>
      <c r="M29" s="114"/>
      <c r="N29" s="114"/>
      <c r="O29" s="118"/>
      <c r="P29" s="128" t="s">
        <v>43</v>
      </c>
      <c r="Q29" s="123"/>
      <c r="R29" s="55"/>
      <c r="S29" s="55"/>
      <c r="T29" s="55"/>
      <c r="U29" s="55"/>
      <c r="V29" s="55"/>
      <c r="W29" s="116">
        <v>11600</v>
      </c>
      <c r="X29" s="55"/>
      <c r="Y29" s="55"/>
      <c r="Z29" s="55"/>
      <c r="AA29" s="55"/>
      <c r="AB29" s="115"/>
      <c r="AC29" s="54">
        <f>SUM(P29:AB29)</f>
        <v>11600</v>
      </c>
      <c r="AD29" s="115"/>
    </row>
    <row r="30" spans="1:30" ht="16.5" thickBot="1">
      <c r="A30" s="31"/>
      <c r="B30" s="95" t="s">
        <v>44</v>
      </c>
      <c r="L30" s="70"/>
      <c r="M30" s="71"/>
      <c r="N30" s="71"/>
      <c r="O30" s="119">
        <f>SUM(O21:O26)</f>
        <v>18000</v>
      </c>
      <c r="P30" s="125" t="s">
        <v>43</v>
      </c>
      <c r="Q30" s="126">
        <f>SUM(Q21:Q26)</f>
        <v>0</v>
      </c>
      <c r="R30" s="124">
        <f>SUM(R21:R26)</f>
        <v>4682.14</v>
      </c>
      <c r="S30" s="111">
        <f>SUM(S21:S26)</f>
        <v>0</v>
      </c>
      <c r="T30" s="110">
        <f>SUM(T21:T26)</f>
        <v>3475.58</v>
      </c>
      <c r="U30" s="110">
        <f>SUM(U21:U27)</f>
        <v>16566.74</v>
      </c>
      <c r="V30" s="110">
        <f>SUM(V21:V28)</f>
        <v>20332.010000000002</v>
      </c>
      <c r="W30" s="110">
        <f>SUM(W21:W29)</f>
        <v>11600</v>
      </c>
      <c r="X30" s="110">
        <f>SUM(X21:X26)</f>
        <v>3237.87</v>
      </c>
      <c r="Y30" s="110">
        <f>SUM(Y21:Y27)</f>
        <v>1620</v>
      </c>
      <c r="Z30" s="110">
        <f>SUM(Z21:Z27)</f>
        <v>584.48</v>
      </c>
      <c r="AA30" s="110">
        <f>SUM(AA21:AA27)</f>
        <v>11385.02</v>
      </c>
      <c r="AB30" s="112">
        <f>SUM(AB21:AB26)</f>
        <v>0</v>
      </c>
      <c r="AC30" s="108">
        <f>SUM(AC21:AC29)</f>
        <v>73483.84</v>
      </c>
      <c r="AD30" s="109">
        <f>L17-AC30</f>
        <v>-114843.70400000001</v>
      </c>
    </row>
    <row r="31" spans="1:25" ht="15.75" customHeight="1">
      <c r="A31" s="20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</row>
    <row r="32" spans="1:28" ht="30" customHeight="1">
      <c r="A32" s="20"/>
      <c r="B32" s="132" t="s">
        <v>72</v>
      </c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</row>
    <row r="33" spans="1:2" ht="15.75">
      <c r="A33" s="20"/>
      <c r="B33" s="83"/>
    </row>
    <row r="34" spans="1:30" s="33" customFormat="1" ht="15.75">
      <c r="A34" s="34"/>
      <c r="B34" s="35" t="s">
        <v>51</v>
      </c>
      <c r="C34" s="35"/>
      <c r="D34" s="35"/>
      <c r="E34" s="35"/>
      <c r="F34" s="35"/>
      <c r="G34" s="35"/>
      <c r="H34" s="35"/>
      <c r="I34" s="35"/>
      <c r="J34" s="35"/>
      <c r="K34" s="31"/>
      <c r="L34" s="36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</row>
    <row r="35" spans="1:30" s="33" customFormat="1" ht="15.75">
      <c r="A35" s="34"/>
      <c r="B35" s="35" t="s">
        <v>52</v>
      </c>
      <c r="C35" s="35"/>
      <c r="D35" s="35"/>
      <c r="E35" s="35"/>
      <c r="F35" s="35"/>
      <c r="G35" s="35"/>
      <c r="H35" s="35"/>
      <c r="I35" s="35"/>
      <c r="J35" s="35"/>
      <c r="K35" s="31"/>
      <c r="L35" s="36" t="s">
        <v>73</v>
      </c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</row>
    <row r="36" spans="1:10" ht="15.75">
      <c r="A36" s="18"/>
      <c r="B36" s="18"/>
      <c r="C36" s="18"/>
      <c r="D36" s="18"/>
      <c r="E36" s="18"/>
      <c r="F36" s="18"/>
      <c r="G36" s="18"/>
      <c r="H36" s="18"/>
      <c r="I36" s="18"/>
      <c r="J36" s="18"/>
    </row>
    <row r="37" spans="1:24" ht="15.75">
      <c r="A37" s="18">
        <v>1</v>
      </c>
      <c r="B37" s="82" t="s">
        <v>80</v>
      </c>
      <c r="C37" s="82"/>
      <c r="D37" s="82"/>
      <c r="E37" s="82"/>
      <c r="F37" s="82"/>
      <c r="G37" s="19">
        <v>-172534</v>
      </c>
      <c r="H37" s="18"/>
      <c r="I37" s="18"/>
      <c r="J37" s="18"/>
      <c r="L37" s="59">
        <f>L14</f>
        <v>-167357</v>
      </c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</row>
    <row r="38" spans="1:24" ht="15.75">
      <c r="A38" s="18"/>
      <c r="B38" s="18"/>
      <c r="C38" s="18"/>
      <c r="D38" s="18"/>
      <c r="E38" s="18"/>
      <c r="F38" s="18"/>
      <c r="G38" s="18"/>
      <c r="H38" s="18"/>
      <c r="I38" s="18"/>
      <c r="J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</row>
    <row r="39" spans="1:30" s="33" customFormat="1" ht="15.75">
      <c r="A39" s="34"/>
      <c r="B39" s="34"/>
      <c r="C39" s="34"/>
      <c r="D39" s="34"/>
      <c r="E39" s="34"/>
      <c r="F39" s="34"/>
      <c r="G39" s="31"/>
      <c r="H39" s="31"/>
      <c r="I39" s="31"/>
      <c r="J39" s="31"/>
      <c r="K39" s="31"/>
      <c r="L39" s="37" t="s">
        <v>30</v>
      </c>
      <c r="M39" s="37" t="s">
        <v>31</v>
      </c>
      <c r="N39" s="37" t="s">
        <v>32</v>
      </c>
      <c r="O39" s="37" t="s">
        <v>33</v>
      </c>
      <c r="P39" s="37" t="s">
        <v>34</v>
      </c>
      <c r="Q39" s="37" t="s">
        <v>35</v>
      </c>
      <c r="R39" s="37" t="s">
        <v>59</v>
      </c>
      <c r="S39" s="37" t="s">
        <v>37</v>
      </c>
      <c r="T39" s="37" t="s">
        <v>38</v>
      </c>
      <c r="U39" s="37" t="s">
        <v>39</v>
      </c>
      <c r="V39" s="37" t="s">
        <v>40</v>
      </c>
      <c r="W39" s="37" t="s">
        <v>41</v>
      </c>
      <c r="X39" s="37" t="s">
        <v>60</v>
      </c>
      <c r="Y39" s="31"/>
      <c r="Z39" s="31"/>
      <c r="AA39" s="31"/>
      <c r="AB39" s="31"/>
      <c r="AC39" s="31"/>
      <c r="AD39" s="31"/>
    </row>
    <row r="40" spans="1:24" ht="15.75">
      <c r="A40" s="18"/>
      <c r="B40" s="18"/>
      <c r="C40" s="18"/>
      <c r="D40" s="18"/>
      <c r="E40" s="18"/>
      <c r="F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</row>
    <row r="41" spans="1:24" ht="15.75">
      <c r="A41" s="18">
        <v>2</v>
      </c>
      <c r="B41" s="82" t="s">
        <v>53</v>
      </c>
      <c r="C41" s="82"/>
      <c r="D41" s="82"/>
      <c r="E41" s="82"/>
      <c r="F41" s="82"/>
      <c r="L41" s="19">
        <v>9750.48</v>
      </c>
      <c r="M41" s="19">
        <v>9750.48</v>
      </c>
      <c r="N41" s="19">
        <v>9750.48</v>
      </c>
      <c r="O41" s="19">
        <v>9750.48</v>
      </c>
      <c r="P41" s="19">
        <v>9750.48</v>
      </c>
      <c r="Q41" s="19">
        <v>9750.48</v>
      </c>
      <c r="R41" s="19">
        <v>9750.48</v>
      </c>
      <c r="S41" s="19">
        <v>9750.48</v>
      </c>
      <c r="T41" s="19">
        <v>9750.48</v>
      </c>
      <c r="U41" s="19">
        <v>9750.48</v>
      </c>
      <c r="V41" s="19">
        <v>9750.48</v>
      </c>
      <c r="W41" s="19">
        <v>9750.48</v>
      </c>
      <c r="X41" s="130">
        <f>SUM(L41:W41)</f>
        <v>117005.75999999997</v>
      </c>
    </row>
    <row r="42" spans="1:24" ht="15.75">
      <c r="A42" s="18"/>
      <c r="B42" s="18"/>
      <c r="C42" s="18"/>
      <c r="D42" s="18"/>
      <c r="E42" s="18"/>
      <c r="F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31"/>
    </row>
    <row r="43" spans="1:24" ht="15.75">
      <c r="A43" s="18">
        <v>3</v>
      </c>
      <c r="B43" s="18" t="s">
        <v>71</v>
      </c>
      <c r="C43" s="18"/>
      <c r="D43" s="18"/>
      <c r="E43" s="18"/>
      <c r="F43" s="18"/>
      <c r="L43" s="59">
        <f>L16/12</f>
        <v>750.8333333333334</v>
      </c>
      <c r="M43" s="59">
        <f aca="true" t="shared" si="0" ref="M43:W43">L43</f>
        <v>750.8333333333334</v>
      </c>
      <c r="N43" s="59">
        <f t="shared" si="0"/>
        <v>750.8333333333334</v>
      </c>
      <c r="O43" s="59">
        <f t="shared" si="0"/>
        <v>750.8333333333334</v>
      </c>
      <c r="P43" s="59">
        <f t="shared" si="0"/>
        <v>750.8333333333334</v>
      </c>
      <c r="Q43" s="59">
        <f t="shared" si="0"/>
        <v>750.8333333333334</v>
      </c>
      <c r="R43" s="59">
        <v>796</v>
      </c>
      <c r="S43" s="59">
        <f t="shared" si="0"/>
        <v>796</v>
      </c>
      <c r="T43" s="59">
        <f t="shared" si="0"/>
        <v>796</v>
      </c>
      <c r="U43" s="59">
        <f t="shared" si="0"/>
        <v>796</v>
      </c>
      <c r="V43" s="59">
        <f t="shared" si="0"/>
        <v>796</v>
      </c>
      <c r="W43" s="59">
        <f t="shared" si="0"/>
        <v>796</v>
      </c>
      <c r="X43" s="130">
        <f>SUM(L43:W43)</f>
        <v>9281</v>
      </c>
    </row>
    <row r="44" spans="1:24" ht="15.75">
      <c r="A44" s="18"/>
      <c r="B44" s="18"/>
      <c r="C44" s="18"/>
      <c r="D44" s="18"/>
      <c r="E44" s="18"/>
      <c r="F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31"/>
    </row>
    <row r="45" spans="1:24" ht="15.75">
      <c r="A45" s="18">
        <v>4</v>
      </c>
      <c r="B45" s="82" t="s">
        <v>54</v>
      </c>
      <c r="C45" s="82"/>
      <c r="D45" s="82"/>
      <c r="E45" s="82"/>
      <c r="F45" s="82"/>
      <c r="L45" s="60">
        <f>L41*0.9129</f>
        <v>8901.213192</v>
      </c>
      <c r="M45" s="60">
        <f>M41*1.07</f>
        <v>10433.0136</v>
      </c>
      <c r="N45" s="60">
        <f>N41*0.92</f>
        <v>8970.4416</v>
      </c>
      <c r="O45" s="60">
        <f>O41*0.94</f>
        <v>9165.4512</v>
      </c>
      <c r="P45" s="60">
        <f>P41</f>
        <v>9750.48</v>
      </c>
      <c r="Q45" s="60">
        <f>Q41*1.02</f>
        <v>9945.489599999999</v>
      </c>
      <c r="R45" s="60">
        <f>R41*1.02</f>
        <v>9945.489599999999</v>
      </c>
      <c r="S45" s="60">
        <f>S41*0.99</f>
        <v>9652.975199999999</v>
      </c>
      <c r="T45" s="60">
        <f>T41*1.03</f>
        <v>10042.9944</v>
      </c>
      <c r="U45" s="60">
        <v>10414</v>
      </c>
      <c r="V45" s="60">
        <f>V41*0.87</f>
        <v>8482.917599999999</v>
      </c>
      <c r="W45" s="60">
        <v>11302</v>
      </c>
      <c r="X45" s="130">
        <f>SUM(L45:W45)</f>
        <v>117006.465992</v>
      </c>
    </row>
    <row r="46" spans="1:24" ht="15.75">
      <c r="A46" s="18"/>
      <c r="B46" s="18"/>
      <c r="C46" s="18"/>
      <c r="D46" s="18"/>
      <c r="E46" s="18"/>
      <c r="F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31"/>
    </row>
    <row r="47" spans="1:24" ht="15.75">
      <c r="A47" s="18">
        <v>5</v>
      </c>
      <c r="B47" s="82" t="s">
        <v>55</v>
      </c>
      <c r="C47" s="82"/>
      <c r="D47" s="82"/>
      <c r="E47" s="82"/>
      <c r="F47" s="82"/>
      <c r="L47" s="59">
        <f aca="true" t="shared" si="1" ref="L47:Q47">L43</f>
        <v>750.8333333333334</v>
      </c>
      <c r="M47" s="59">
        <f t="shared" si="1"/>
        <v>750.8333333333334</v>
      </c>
      <c r="N47" s="59">
        <f t="shared" si="1"/>
        <v>750.8333333333334</v>
      </c>
      <c r="O47" s="59">
        <f t="shared" si="1"/>
        <v>750.8333333333334</v>
      </c>
      <c r="P47" s="59">
        <f t="shared" si="1"/>
        <v>750.8333333333334</v>
      </c>
      <c r="Q47" s="59">
        <f t="shared" si="1"/>
        <v>750.8333333333334</v>
      </c>
      <c r="R47" s="59">
        <f aca="true" t="shared" si="2" ref="R47:W47">R43</f>
        <v>796</v>
      </c>
      <c r="S47" s="59">
        <f t="shared" si="2"/>
        <v>796</v>
      </c>
      <c r="T47" s="59">
        <f t="shared" si="2"/>
        <v>796</v>
      </c>
      <c r="U47" s="59">
        <f t="shared" si="2"/>
        <v>796</v>
      </c>
      <c r="V47" s="59">
        <f t="shared" si="2"/>
        <v>796</v>
      </c>
      <c r="W47" s="59">
        <f t="shared" si="2"/>
        <v>796</v>
      </c>
      <c r="X47" s="130">
        <f>SUM(L47:W47)</f>
        <v>9281</v>
      </c>
    </row>
    <row r="48" spans="1:24" ht="15.75">
      <c r="A48" s="18"/>
      <c r="B48" s="18"/>
      <c r="C48" s="18"/>
      <c r="D48" s="18"/>
      <c r="E48" s="18"/>
      <c r="F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31"/>
    </row>
    <row r="49" spans="1:24" ht="15.75">
      <c r="A49" s="18">
        <v>6</v>
      </c>
      <c r="B49" s="82" t="s">
        <v>56</v>
      </c>
      <c r="C49" s="82"/>
      <c r="D49" s="82"/>
      <c r="E49" s="82"/>
      <c r="F49" s="82"/>
      <c r="L49" s="60">
        <f aca="true" t="shared" si="3" ref="L49:Q49">SUM(L45:L48)</f>
        <v>9652.046525333333</v>
      </c>
      <c r="M49" s="60">
        <f t="shared" si="3"/>
        <v>11183.846933333334</v>
      </c>
      <c r="N49" s="60">
        <f t="shared" si="3"/>
        <v>9721.274933333334</v>
      </c>
      <c r="O49" s="60">
        <f t="shared" si="3"/>
        <v>9916.284533333333</v>
      </c>
      <c r="P49" s="60">
        <f t="shared" si="3"/>
        <v>10501.313333333334</v>
      </c>
      <c r="Q49" s="60">
        <f t="shared" si="3"/>
        <v>10696.322933333333</v>
      </c>
      <c r="R49" s="60">
        <f aca="true" t="shared" si="4" ref="R49:W49">SUM(R45:R48)</f>
        <v>10741.489599999999</v>
      </c>
      <c r="S49" s="60">
        <f t="shared" si="4"/>
        <v>10448.975199999999</v>
      </c>
      <c r="T49" s="60">
        <f t="shared" si="4"/>
        <v>10838.9944</v>
      </c>
      <c r="U49" s="60">
        <f t="shared" si="4"/>
        <v>11210</v>
      </c>
      <c r="V49" s="60">
        <f t="shared" si="4"/>
        <v>9278.917599999999</v>
      </c>
      <c r="W49" s="60">
        <f t="shared" si="4"/>
        <v>12098</v>
      </c>
      <c r="X49" s="130">
        <f>SUM(L49:W49)</f>
        <v>126287.465992</v>
      </c>
    </row>
    <row r="50" spans="1:24" ht="15.75">
      <c r="A50" s="18"/>
      <c r="B50" s="18"/>
      <c r="C50" s="18"/>
      <c r="D50" s="18"/>
      <c r="E50" s="18"/>
      <c r="F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31"/>
    </row>
    <row r="51" spans="1:24" ht="15.75">
      <c r="A51" s="18">
        <v>7</v>
      </c>
      <c r="B51" s="82" t="s">
        <v>57</v>
      </c>
      <c r="C51" s="82"/>
      <c r="D51" s="82"/>
      <c r="E51" s="82"/>
      <c r="F51" s="82"/>
      <c r="L51" s="19">
        <f aca="true" t="shared" si="5" ref="L51:W51">Q30</f>
        <v>0</v>
      </c>
      <c r="M51" s="19">
        <f t="shared" si="5"/>
        <v>4682.14</v>
      </c>
      <c r="N51" s="19">
        <f t="shared" si="5"/>
        <v>0</v>
      </c>
      <c r="O51" s="19">
        <f t="shared" si="5"/>
        <v>3475.58</v>
      </c>
      <c r="P51" s="19">
        <f t="shared" si="5"/>
        <v>16566.74</v>
      </c>
      <c r="Q51" s="19">
        <f t="shared" si="5"/>
        <v>20332.010000000002</v>
      </c>
      <c r="R51" s="19">
        <f t="shared" si="5"/>
        <v>11600</v>
      </c>
      <c r="S51" s="19">
        <f t="shared" si="5"/>
        <v>3237.87</v>
      </c>
      <c r="T51" s="19">
        <f t="shared" si="5"/>
        <v>1620</v>
      </c>
      <c r="U51" s="19">
        <f t="shared" si="5"/>
        <v>584.48</v>
      </c>
      <c r="V51" s="19">
        <f t="shared" si="5"/>
        <v>11385.02</v>
      </c>
      <c r="W51" s="19">
        <f t="shared" si="5"/>
        <v>0</v>
      </c>
      <c r="X51" s="130">
        <f>SUM(L51:W51)</f>
        <v>73483.84000000001</v>
      </c>
    </row>
    <row r="52" spans="1:24" ht="15.75">
      <c r="A52" s="18"/>
      <c r="B52" s="18"/>
      <c r="C52" s="18"/>
      <c r="D52" s="18"/>
      <c r="E52" s="18"/>
      <c r="F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31"/>
    </row>
    <row r="53" spans="1:24" ht="15.75">
      <c r="A53" s="18">
        <v>8</v>
      </c>
      <c r="B53" s="82" t="s">
        <v>58</v>
      </c>
      <c r="C53" s="82"/>
      <c r="D53" s="82"/>
      <c r="E53" s="82"/>
      <c r="F53" s="82"/>
      <c r="L53" s="61">
        <f>L37+L49-L51</f>
        <v>-157704.95347466666</v>
      </c>
      <c r="M53" s="61">
        <f aca="true" t="shared" si="6" ref="M53:W53">L53+M49-M51</f>
        <v>-151203.24654133333</v>
      </c>
      <c r="N53" s="61">
        <f t="shared" si="6"/>
        <v>-141481.971608</v>
      </c>
      <c r="O53" s="61">
        <f t="shared" si="6"/>
        <v>-135041.26707466666</v>
      </c>
      <c r="P53" s="61">
        <f t="shared" si="6"/>
        <v>-141106.69374133332</v>
      </c>
      <c r="Q53" s="61">
        <f t="shared" si="6"/>
        <v>-150742.380808</v>
      </c>
      <c r="R53" s="61">
        <f t="shared" si="6"/>
        <v>-151600.891208</v>
      </c>
      <c r="S53" s="61">
        <f t="shared" si="6"/>
        <v>-144389.786008</v>
      </c>
      <c r="T53" s="61">
        <f t="shared" si="6"/>
        <v>-135170.791608</v>
      </c>
      <c r="U53" s="61">
        <f t="shared" si="6"/>
        <v>-124545.271608</v>
      </c>
      <c r="V53" s="61">
        <f t="shared" si="6"/>
        <v>-126651.374008</v>
      </c>
      <c r="W53" s="61">
        <f t="shared" si="6"/>
        <v>-114553.374008</v>
      </c>
      <c r="X53" s="130">
        <f>L37-X51+X49</f>
        <v>-114553.37400800003</v>
      </c>
    </row>
    <row r="54" ht="15.75">
      <c r="A54" s="20"/>
    </row>
    <row r="55" ht="15.75">
      <c r="A55" s="20"/>
    </row>
    <row r="56" ht="15.75">
      <c r="A56" s="20"/>
    </row>
    <row r="57" ht="15.75">
      <c r="A57" s="20"/>
    </row>
    <row r="58" ht="15.75">
      <c r="A58" s="20"/>
    </row>
    <row r="59" ht="15.75">
      <c r="A59" s="20"/>
    </row>
    <row r="60" ht="15.75">
      <c r="A60" s="20"/>
    </row>
    <row r="61" ht="15.75">
      <c r="A61" s="20"/>
    </row>
    <row r="62" ht="15.75">
      <c r="A62" s="20"/>
    </row>
    <row r="63" ht="15.75">
      <c r="A63" s="20"/>
    </row>
    <row r="64" ht="15.75">
      <c r="A64" s="20"/>
    </row>
  </sheetData>
  <sheetProtection/>
  <mergeCells count="24">
    <mergeCell ref="M4:U4"/>
    <mergeCell ref="M5:U5"/>
    <mergeCell ref="AD19:AD20"/>
    <mergeCell ref="O21:O22"/>
    <mergeCell ref="M6:U6"/>
    <mergeCell ref="M7:U7"/>
    <mergeCell ref="M8:U8"/>
    <mergeCell ref="M9:U9"/>
    <mergeCell ref="M10:U10"/>
    <mergeCell ref="M11:U11"/>
    <mergeCell ref="A1:L1"/>
    <mergeCell ref="A2:L2"/>
    <mergeCell ref="B3:K3"/>
    <mergeCell ref="M3:U3"/>
    <mergeCell ref="B32:AB32"/>
    <mergeCell ref="L19:O19"/>
    <mergeCell ref="M12:U12"/>
    <mergeCell ref="M13:U13"/>
    <mergeCell ref="M14:U14"/>
    <mergeCell ref="M15:U15"/>
    <mergeCell ref="M16:U16"/>
    <mergeCell ref="M17:U17"/>
    <mergeCell ref="M18:P18"/>
    <mergeCell ref="Q18:U18"/>
  </mergeCells>
  <printOptions horizontalCentered="1"/>
  <pageMargins left="0.7874015748031497" right="0.3937007874015748" top="0.984251968503937" bottom="0" header="0.5118110236220472" footer="0.5118110236220472"/>
  <pageSetup fitToHeight="1" fitToWidth="1"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Sans</cp:lastModifiedBy>
  <cp:lastPrinted>2014-01-15T08:47:40Z</cp:lastPrinted>
  <dcterms:modified xsi:type="dcterms:W3CDTF">2014-01-21T05:21:22Z</dcterms:modified>
  <cp:category/>
  <cp:version/>
  <cp:contentType/>
  <cp:contentStatus/>
</cp:coreProperties>
</file>