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55" i="1" l="1"/>
  <c r="E32" i="1" l="1"/>
  <c r="E18" i="1" l="1"/>
  <c r="D37" i="1" l="1"/>
  <c r="E19" i="1" l="1"/>
  <c r="D36" i="1" l="1"/>
  <c r="D51" i="1" l="1"/>
  <c r="D50" i="1"/>
  <c r="D14" i="1" l="1"/>
  <c r="E20" i="1" l="1"/>
  <c r="E17" i="1" l="1"/>
  <c r="E50" i="1" l="1"/>
  <c r="C50" i="1"/>
  <c r="B50" i="1"/>
  <c r="D38" i="1" l="1"/>
  <c r="D13" i="1" l="1"/>
  <c r="C39" i="1" l="1"/>
  <c r="A39" i="1"/>
  <c r="D32" i="1" l="1"/>
  <c r="D11" i="1"/>
  <c r="D10" i="1"/>
  <c r="E16" i="1"/>
  <c r="D12" i="1"/>
  <c r="D18" i="1" l="1"/>
  <c r="E8" i="1"/>
  <c r="D15" i="1"/>
  <c r="D33" i="1" l="1"/>
  <c r="E9" i="1"/>
  <c r="E33" i="1" s="1"/>
  <c r="E39" i="1" l="1"/>
  <c r="E40" i="1" s="1"/>
</calcChain>
</file>

<file path=xl/sharedStrings.xml><?xml version="1.0" encoding="utf-8"?>
<sst xmlns="http://schemas.openxmlformats.org/spreadsheetml/2006/main" count="118" uniqueCount="80">
  <si>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</si>
  <si>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</si>
  <si>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</si>
  <si>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</si>
  <si>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</si>
  <si>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</si>
  <si>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</si>
  <si>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</si>
  <si>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</si>
  <si>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</si>
  <si>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</si>
  <si>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</si>
  <si>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</si>
  <si>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д.23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</si>
  <si>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</si>
  <si>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</si>
  <si>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</si>
  <si>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</si>
  <si>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</si>
  <si>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</si>
  <si>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</si>
  <si>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</si>
  <si>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</si>
  <si>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</si>
  <si>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</si>
  <si>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март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</si>
  <si>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</si>
  <si>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</si>
  <si>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</si>
  <si>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</si>
  <si>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</si>
  <si>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</si>
  <si>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</si>
  <si>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</si>
  <si>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</si>
  <si>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</si>
  <si>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</si>
  <si>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</si>
  <si>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</si>
  <si>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</si>
  <si>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</si>
  <si>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</si>
  <si>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</si>
  <si>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</si>
  <si>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</si>
  <si>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</si>
  <si>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Экономия расходов на коммун.услуги на содерж.общего имущества дома,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</si>
  <si>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</si>
  <si>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</si>
  <si>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</si>
  <si>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</si>
  <si>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</si>
  <si>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</si>
  <si>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>февраль</t>
  </si>
  <si>
    <t>работы по технич.диагностированию внутридомов.газового оборудования</t>
  </si>
  <si>
    <t>ремонт и обследование лифтов п.1,2,3,4,5</t>
  </si>
  <si>
    <t>февр,март</t>
  </si>
  <si>
    <t>установка урн п.1-5</t>
  </si>
  <si>
    <t>июнь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</si>
  <si>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</si>
  <si>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</si>
  <si>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мягкой кровли кв.36,108</t>
  </si>
  <si>
    <t>июль</t>
  </si>
  <si>
    <t>август</t>
  </si>
  <si>
    <t>сентябрь</t>
  </si>
  <si>
    <t>подготовка к отопительному сезону</t>
  </si>
  <si>
    <t>в теч.года</t>
  </si>
  <si>
    <t>ремонт и восстановление межпанельных швов кв.20,36,140,155,169,179</t>
  </si>
  <si>
    <t>работы на общедомовой системе электроснабжения в мусорокамерах п.1-5</t>
  </si>
  <si>
    <t>установка регистров отопления в мусорокамерах п.1-5</t>
  </si>
  <si>
    <t>ремонт стен и полов в мусорокамере п.1-5</t>
  </si>
  <si>
    <t>подвод труб канализации и установка  трапов в мусорокамерах п.1-5</t>
  </si>
  <si>
    <t>замена вентилей на ХГВС в мусорокамере</t>
  </si>
  <si>
    <t>работы на общедомовой системе отопления, ГВС кв.102,106,88,5,20,76,64,68,57,60, 54,128 мусорокамеры п.1-5</t>
  </si>
  <si>
    <t>установка регистров отопления п.2,4</t>
  </si>
  <si>
    <t>декабрь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</si>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</sst>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0" fillId="0" borderId="0" xfId="0" applyFont="1" applyFill="1"/>
    <xf numFmtId="0" fontId="5" fillId="0" borderId="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9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19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24" xfId="1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top" wrapText="1"/>
    </xf>
    <xf numFmtId="2" fontId="5" fillId="0" borderId="16" xfId="0" applyNumberFormat="1" applyFont="1" applyFill="1" applyBorder="1" applyAlignment="1">
      <alignment vertical="top" wrapText="1"/>
    </xf>
    <xf numFmtId="165" fontId="4" fillId="0" borderId="17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11" fillId="0" borderId="0" xfId="0" applyFont="1" applyFill="1" applyAlignment="1">
      <alignment wrapText="1"/>
    </xf>
    <xf numFmtId="0" fontId="5" fillId="0" borderId="9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vertical="top" wrapText="1"/>
    </xf>
    <xf numFmtId="165" fontId="4" fillId="2" borderId="14" xfId="1" applyNumberFormat="1" applyFont="1" applyFill="1" applyBorder="1" applyAlignment="1">
      <alignment vertical="top" wrapText="1"/>
    </xf>
    <xf numFmtId="166" fontId="8" fillId="0" borderId="0" xfId="1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vertical="top"/>
    </xf>
    <xf numFmtId="165" fontId="5" fillId="0" borderId="5" xfId="1" applyNumberFormat="1" applyFont="1" applyFill="1" applyBorder="1" applyAlignment="1">
      <alignment vertical="top"/>
    </xf>
    <xf numFmtId="0" fontId="6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ill="1" applyBorder="1"/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1" fontId="5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/>
    <xf numFmtId="0" fontId="9" fillId="0" borderId="0" xfId="0" applyFont="1"/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4" zoomScale="75" zoomScaleNormal="75" workbookViewId="0">
      <selection activeCell="F43" sqref="F43:F53"/>
    </sheetView>
  </sheetViews>
  <sheetFormatPr defaultRowHeight="15.6" x14ac:dyDescent="0.3"/>
  <cols>
    <col min="1" max="1" width="79.44140625" style="9" customWidth="1"/>
    <col min="2" max="2" width="14.6640625" style="9" customWidth="1"/>
    <col min="3" max="3" width="13.5546875" style="9" customWidth="1"/>
    <col min="4" max="4" width="14.6640625" style="9" customWidth="1"/>
    <col min="5" max="5" width="14.33203125" style="9" customWidth="1"/>
    <col min="6" max="6" width="13.109375" style="9" bestFit="1" customWidth="1"/>
  </cols>
  <sheetData>
    <row r="1" spans="1:10" s="16" customFormat="1" ht="31.2" x14ac:dyDescent="0.3">
      <c r="A1" s="37" t="s">
        <v>9</v>
      </c>
      <c r="B1" s="9"/>
      <c r="C1" s="9">
        <v>2019</v>
      </c>
      <c r="D1" s="38" t="s">
        <v>17</v>
      </c>
      <c r="E1" s="38">
        <v>12</v>
      </c>
      <c r="F1" s="9"/>
    </row>
    <row r="2" spans="1:10" s="16" customFormat="1" x14ac:dyDescent="0.3">
      <c r="A2" s="39" t="s">
        <v>13</v>
      </c>
      <c r="B2" s="9"/>
      <c r="C2" s="9"/>
      <c r="D2" s="9"/>
      <c r="E2" s="9"/>
      <c r="F2" s="9"/>
    </row>
    <row r="3" spans="1:10" s="16" customFormat="1" x14ac:dyDescent="0.3">
      <c r="A3" s="9" t="s">
        <v>21</v>
      </c>
      <c r="B3" s="9">
        <v>9505</v>
      </c>
      <c r="C3" s="9"/>
      <c r="D3" s="9"/>
      <c r="E3" s="9"/>
      <c r="F3" s="9"/>
    </row>
    <row r="4" spans="1:10" s="16" customFormat="1" x14ac:dyDescent="0.3">
      <c r="A4" s="9" t="s">
        <v>52</v>
      </c>
      <c r="B4" s="9">
        <v>16.059999999999999</v>
      </c>
      <c r="C4" s="9">
        <v>16.11</v>
      </c>
      <c r="D4" s="9"/>
      <c r="E4" s="9"/>
      <c r="F4" s="9"/>
    </row>
    <row r="5" spans="1:10" s="16" customFormat="1" x14ac:dyDescent="0.3">
      <c r="A5" s="9" t="s">
        <v>18</v>
      </c>
      <c r="B5" s="123">
        <v>1832882</v>
      </c>
      <c r="C5" s="40"/>
      <c r="D5" s="40"/>
      <c r="E5" s="9"/>
      <c r="F5" s="40"/>
      <c r="G5" s="9"/>
    </row>
    <row r="6" spans="1:10" s="16" customFormat="1" ht="16.2" thickBot="1" x14ac:dyDescent="0.35">
      <c r="A6" s="9" t="s">
        <v>0</v>
      </c>
      <c r="B6" s="9">
        <v>99.67</v>
      </c>
      <c r="C6" s="9"/>
      <c r="D6" s="9"/>
      <c r="E6" s="9"/>
      <c r="F6" s="40"/>
    </row>
    <row r="7" spans="1:10" s="17" customFormat="1" ht="66.75" customHeight="1" x14ac:dyDescent="0.3">
      <c r="A7" s="6" t="s">
        <v>1</v>
      </c>
      <c r="B7" s="8" t="s">
        <v>10</v>
      </c>
      <c r="C7" s="8" t="s">
        <v>15</v>
      </c>
      <c r="D7" s="8" t="s">
        <v>19</v>
      </c>
      <c r="E7" s="7" t="s">
        <v>16</v>
      </c>
      <c r="F7" s="10"/>
    </row>
    <row r="8" spans="1:10" s="16" customFormat="1" ht="15.75" customHeight="1" x14ac:dyDescent="0.3">
      <c r="A8" s="11" t="s">
        <v>2</v>
      </c>
      <c r="B8" s="86" t="s">
        <v>11</v>
      </c>
      <c r="C8" s="102" t="s">
        <v>20</v>
      </c>
      <c r="D8" s="12">
        <v>1.02</v>
      </c>
      <c r="E8" s="76">
        <f>D8*B3*E1</f>
        <v>116341.20000000001</v>
      </c>
      <c r="F8" s="9"/>
    </row>
    <row r="9" spans="1:10" s="16" customFormat="1" ht="46.8" x14ac:dyDescent="0.3">
      <c r="A9" s="11" t="s">
        <v>3</v>
      </c>
      <c r="B9" s="86" t="s">
        <v>11</v>
      </c>
      <c r="C9" s="102" t="s">
        <v>20</v>
      </c>
      <c r="D9" s="12">
        <f>5.4+D10+D11+D12+D13+D14+0.05</f>
        <v>7.7866123093108897</v>
      </c>
      <c r="E9" s="76">
        <f>D9*E1*B3</f>
        <v>888141.00000000012</v>
      </c>
      <c r="F9" s="9"/>
    </row>
    <row r="10" spans="1:10" s="16" customFormat="1" ht="15.75" customHeight="1" x14ac:dyDescent="0.3">
      <c r="A10" s="13" t="s">
        <v>4</v>
      </c>
      <c r="B10" s="86"/>
      <c r="C10" s="102" t="s">
        <v>20</v>
      </c>
      <c r="D10" s="12">
        <f>E10/E1/B3</f>
        <v>0.12396984043485884</v>
      </c>
      <c r="E10" s="76">
        <v>14140</v>
      </c>
      <c r="F10" s="9"/>
    </row>
    <row r="11" spans="1:10" s="16" customFormat="1" ht="15.75" customHeight="1" x14ac:dyDescent="0.3">
      <c r="A11" s="13" t="s">
        <v>5</v>
      </c>
      <c r="B11" s="86"/>
      <c r="C11" s="102" t="s">
        <v>20</v>
      </c>
      <c r="D11" s="12">
        <f>E11/E1/B3</f>
        <v>0.15619849202174296</v>
      </c>
      <c r="E11" s="76">
        <v>17816</v>
      </c>
      <c r="F11" s="9"/>
    </row>
    <row r="12" spans="1:10" s="16" customFormat="1" ht="15.75" customHeight="1" x14ac:dyDescent="0.3">
      <c r="A12" s="13" t="s">
        <v>6</v>
      </c>
      <c r="B12" s="86"/>
      <c r="C12" s="102" t="s">
        <v>20</v>
      </c>
      <c r="D12" s="12">
        <f>E12/B3/E1</f>
        <v>2.0422759950903031</v>
      </c>
      <c r="E12" s="76">
        <v>232942</v>
      </c>
      <c r="F12" s="9"/>
    </row>
    <row r="13" spans="1:10" s="16" customFormat="1" ht="15.75" customHeight="1" x14ac:dyDescent="0.3">
      <c r="A13" s="13" t="s">
        <v>32</v>
      </c>
      <c r="B13" s="86"/>
      <c r="C13" s="102" t="s">
        <v>24</v>
      </c>
      <c r="D13" s="12">
        <f>E13/E1/B3</f>
        <v>0</v>
      </c>
      <c r="E13" s="76"/>
      <c r="F13" s="5"/>
      <c r="G13" s="4"/>
    </row>
    <row r="14" spans="1:10" s="113" customFormat="1" x14ac:dyDescent="0.3">
      <c r="A14" s="13" t="s">
        <v>59</v>
      </c>
      <c r="B14" s="86"/>
      <c r="C14" s="111" t="s">
        <v>20</v>
      </c>
      <c r="D14" s="12">
        <f>E14/B3/E1</f>
        <v>1.4167981763983867E-2</v>
      </c>
      <c r="E14" s="76">
        <v>1616</v>
      </c>
      <c r="F14" s="15"/>
      <c r="G14" s="15"/>
      <c r="H14" s="48"/>
      <c r="I14" s="112"/>
      <c r="J14" s="112"/>
    </row>
    <row r="15" spans="1:10" s="16" customFormat="1" ht="46.8" x14ac:dyDescent="0.3">
      <c r="A15" s="11" t="s">
        <v>60</v>
      </c>
      <c r="B15" s="86" t="s">
        <v>11</v>
      </c>
      <c r="C15" s="102" t="s">
        <v>20</v>
      </c>
      <c r="D15" s="12">
        <f>E15/E1/B3</f>
        <v>5.2632930036822723</v>
      </c>
      <c r="E15" s="76">
        <f>14714*3.4*E1</f>
        <v>600331.19999999995</v>
      </c>
      <c r="F15" s="9"/>
    </row>
    <row r="16" spans="1:10" s="16" customFormat="1" ht="31.2" x14ac:dyDescent="0.3">
      <c r="A16" s="25" t="s">
        <v>48</v>
      </c>
      <c r="B16" s="91" t="s">
        <v>11</v>
      </c>
      <c r="C16" s="26" t="s">
        <v>20</v>
      </c>
      <c r="D16" s="82">
        <v>0.49</v>
      </c>
      <c r="E16" s="77">
        <f>D16*E1*B3</f>
        <v>55889.4</v>
      </c>
      <c r="F16" s="9"/>
    </row>
    <row r="17" spans="1:10" s="16" customFormat="1" ht="17.399999999999999" thickBot="1" x14ac:dyDescent="0.35">
      <c r="A17" s="25" t="s">
        <v>49</v>
      </c>
      <c r="B17" s="87" t="s">
        <v>11</v>
      </c>
      <c r="C17" s="26" t="s">
        <v>20</v>
      </c>
      <c r="D17" s="82">
        <v>0.2</v>
      </c>
      <c r="E17" s="77">
        <f>D17*E1*B3</f>
        <v>22812.000000000004</v>
      </c>
      <c r="F17" s="9"/>
      <c r="G17" s="85"/>
      <c r="H17" s="88"/>
      <c r="I17" s="88"/>
      <c r="J17" s="88"/>
    </row>
    <row r="18" spans="1:10" s="16" customFormat="1" x14ac:dyDescent="0.3">
      <c r="A18" s="30" t="s">
        <v>50</v>
      </c>
      <c r="B18" s="31"/>
      <c r="C18" s="31"/>
      <c r="D18" s="32">
        <f>E18/E1/B3</f>
        <v>2.4307197089251273</v>
      </c>
      <c r="E18" s="78">
        <f>E19+E20+E21+E22+E23+E24+E25+E26+E27+E28+E29+E30+E31</f>
        <v>277247.89</v>
      </c>
      <c r="F18" s="9"/>
    </row>
    <row r="19" spans="1:10" s="3" customFormat="1" ht="31.2" x14ac:dyDescent="0.3">
      <c r="A19" s="11" t="s">
        <v>73</v>
      </c>
      <c r="B19" s="23" t="s">
        <v>66</v>
      </c>
      <c r="C19" s="67" t="s">
        <v>20</v>
      </c>
      <c r="D19" s="14"/>
      <c r="E19" s="76">
        <f>1384.63+667.29+906.6+2465.36+629.57+809.23+2821.86+925.8+1008.77+1650.77+1059.15+1197.19+1294.15</f>
        <v>16820.370000000003</v>
      </c>
      <c r="F19" s="39"/>
    </row>
    <row r="20" spans="1:10" s="3" customFormat="1" x14ac:dyDescent="0.3">
      <c r="A20" s="11" t="s">
        <v>55</v>
      </c>
      <c r="B20" s="23" t="s">
        <v>56</v>
      </c>
      <c r="C20" s="67" t="s">
        <v>20</v>
      </c>
      <c r="D20" s="14"/>
      <c r="E20" s="76">
        <f>24000+36000</f>
        <v>60000</v>
      </c>
      <c r="F20" s="39"/>
    </row>
    <row r="21" spans="1:10" s="50" customFormat="1" ht="15.75" customHeight="1" x14ac:dyDescent="0.3">
      <c r="A21" s="11" t="s">
        <v>54</v>
      </c>
      <c r="B21" s="23" t="s">
        <v>53</v>
      </c>
      <c r="C21" s="67" t="s">
        <v>20</v>
      </c>
      <c r="D21" s="12"/>
      <c r="E21" s="76">
        <v>89760</v>
      </c>
      <c r="F21" s="9"/>
    </row>
    <row r="22" spans="1:10" s="50" customFormat="1" x14ac:dyDescent="0.3">
      <c r="A22" s="11" t="s">
        <v>72</v>
      </c>
      <c r="B22" s="23" t="s">
        <v>25</v>
      </c>
      <c r="C22" s="67" t="s">
        <v>20</v>
      </c>
      <c r="D22" s="12"/>
      <c r="E22" s="76">
        <v>1236.18</v>
      </c>
      <c r="F22" s="9"/>
    </row>
    <row r="23" spans="1:10" s="50" customFormat="1" x14ac:dyDescent="0.3">
      <c r="A23" s="11" t="s">
        <v>61</v>
      </c>
      <c r="B23" s="87" t="s">
        <v>62</v>
      </c>
      <c r="C23" s="26" t="s">
        <v>20</v>
      </c>
      <c r="D23" s="82"/>
      <c r="E23" s="77">
        <v>2025.97</v>
      </c>
      <c r="F23" s="9"/>
    </row>
    <row r="24" spans="1:10" s="50" customFormat="1" x14ac:dyDescent="0.3">
      <c r="A24" s="25" t="s">
        <v>70</v>
      </c>
      <c r="B24" s="87" t="s">
        <v>63</v>
      </c>
      <c r="C24" s="26" t="s">
        <v>20</v>
      </c>
      <c r="D24" s="82"/>
      <c r="E24" s="77">
        <v>32575.61</v>
      </c>
      <c r="F24" s="9"/>
    </row>
    <row r="25" spans="1:10" s="50" customFormat="1" x14ac:dyDescent="0.3">
      <c r="A25" s="25" t="s">
        <v>71</v>
      </c>
      <c r="B25" s="87" t="s">
        <v>63</v>
      </c>
      <c r="C25" s="26" t="s">
        <v>20</v>
      </c>
      <c r="D25" s="82"/>
      <c r="E25" s="77">
        <v>17497.689999999999</v>
      </c>
      <c r="F25" s="9"/>
    </row>
    <row r="26" spans="1:10" s="50" customFormat="1" x14ac:dyDescent="0.3">
      <c r="A26" s="11" t="s">
        <v>68</v>
      </c>
      <c r="B26" s="87" t="s">
        <v>64</v>
      </c>
      <c r="C26" s="26" t="s">
        <v>20</v>
      </c>
      <c r="D26" s="82"/>
      <c r="E26" s="77">
        <v>2845.64</v>
      </c>
      <c r="F26" s="9"/>
    </row>
    <row r="27" spans="1:10" s="50" customFormat="1" x14ac:dyDescent="0.3">
      <c r="A27" s="25" t="s">
        <v>65</v>
      </c>
      <c r="B27" s="87" t="s">
        <v>64</v>
      </c>
      <c r="C27" s="26" t="s">
        <v>20</v>
      </c>
      <c r="D27" s="82"/>
      <c r="E27" s="77">
        <v>7346.42</v>
      </c>
      <c r="F27" s="9"/>
    </row>
    <row r="28" spans="1:10" s="50" customFormat="1" x14ac:dyDescent="0.3">
      <c r="A28" s="11" t="s">
        <v>67</v>
      </c>
      <c r="B28" s="87" t="s">
        <v>33</v>
      </c>
      <c r="C28" s="26" t="s">
        <v>20</v>
      </c>
      <c r="D28" s="82"/>
      <c r="E28" s="77">
        <v>25560</v>
      </c>
      <c r="F28" s="9"/>
    </row>
    <row r="29" spans="1:10" s="50" customFormat="1" x14ac:dyDescent="0.3">
      <c r="A29" s="25" t="s">
        <v>69</v>
      </c>
      <c r="B29" s="87" t="s">
        <v>63</v>
      </c>
      <c r="C29" s="26" t="s">
        <v>20</v>
      </c>
      <c r="D29" s="82"/>
      <c r="E29" s="77">
        <v>7613.15</v>
      </c>
      <c r="F29" s="9"/>
    </row>
    <row r="30" spans="1:10" s="50" customFormat="1" x14ac:dyDescent="0.3">
      <c r="A30" s="25" t="s">
        <v>74</v>
      </c>
      <c r="B30" s="87" t="s">
        <v>75</v>
      </c>
      <c r="C30" s="26" t="s">
        <v>20</v>
      </c>
      <c r="D30" s="82"/>
      <c r="E30" s="77">
        <v>6373.87</v>
      </c>
      <c r="F30" s="9"/>
    </row>
    <row r="31" spans="1:10" s="50" customFormat="1" ht="16.2" thickBot="1" x14ac:dyDescent="0.35">
      <c r="A31" s="89" t="s">
        <v>57</v>
      </c>
      <c r="B31" s="51" t="s">
        <v>58</v>
      </c>
      <c r="C31" s="27" t="s">
        <v>20</v>
      </c>
      <c r="D31" s="90"/>
      <c r="E31" s="103">
        <v>7592.99</v>
      </c>
      <c r="F31" s="9"/>
    </row>
    <row r="32" spans="1:10" s="22" customFormat="1" ht="16.2" thickBot="1" x14ac:dyDescent="0.35">
      <c r="A32" s="19" t="s">
        <v>51</v>
      </c>
      <c r="B32" s="20"/>
      <c r="C32" s="20" t="s">
        <v>20</v>
      </c>
      <c r="D32" s="83">
        <f>E32/E1/B3</f>
        <v>1.1202875679466948</v>
      </c>
      <c r="E32" s="84">
        <f>D50+D51</f>
        <v>127780</v>
      </c>
      <c r="F32" s="34"/>
      <c r="G32" s="35"/>
      <c r="H32" s="21"/>
      <c r="I32" s="21"/>
      <c r="J32" s="21"/>
    </row>
    <row r="33" spans="1:10" s="16" customFormat="1" ht="15.75" customHeight="1" thickBot="1" x14ac:dyDescent="0.35">
      <c r="A33" s="92" t="s">
        <v>7</v>
      </c>
      <c r="B33" s="93"/>
      <c r="C33" s="94" t="s">
        <v>20</v>
      </c>
      <c r="D33" s="95">
        <f>D8+D9+D15+D16+D18+D32+D17</f>
        <v>18.31091258986498</v>
      </c>
      <c r="E33" s="96">
        <f>E8+E9+E15+E16+E18+E32+E17</f>
        <v>2088542.69</v>
      </c>
      <c r="F33" s="41"/>
      <c r="G33" s="2"/>
    </row>
    <row r="34" spans="1:10" s="22" customFormat="1" ht="16.2" thickBot="1" x14ac:dyDescent="0.35">
      <c r="A34" s="131" t="s">
        <v>26</v>
      </c>
      <c r="B34" s="132"/>
      <c r="C34" s="132"/>
      <c r="D34" s="52" t="s">
        <v>28</v>
      </c>
      <c r="E34" s="53" t="s">
        <v>29</v>
      </c>
      <c r="F34" s="54"/>
      <c r="G34" s="34"/>
      <c r="H34" s="55"/>
      <c r="I34" s="21"/>
      <c r="J34" s="21"/>
    </row>
    <row r="35" spans="1:10" s="59" customFormat="1" ht="15.75" customHeight="1" x14ac:dyDescent="0.3">
      <c r="A35" s="42" t="s">
        <v>47</v>
      </c>
      <c r="B35" s="28"/>
      <c r="C35" s="58" t="s">
        <v>24</v>
      </c>
      <c r="D35" s="70"/>
      <c r="E35" s="121">
        <v>-51697</v>
      </c>
      <c r="F35" s="43"/>
    </row>
    <row r="36" spans="1:10" s="59" customFormat="1" x14ac:dyDescent="0.3">
      <c r="A36" s="13" t="s">
        <v>12</v>
      </c>
      <c r="B36" s="24"/>
      <c r="C36" s="60" t="s">
        <v>24</v>
      </c>
      <c r="D36" s="122">
        <f>27608/12*E1</f>
        <v>27608</v>
      </c>
      <c r="E36" s="71"/>
      <c r="F36" s="43"/>
    </row>
    <row r="37" spans="1:10" s="59" customFormat="1" x14ac:dyDescent="0.3">
      <c r="A37" s="13" t="s">
        <v>34</v>
      </c>
      <c r="B37" s="24"/>
      <c r="C37" s="60" t="s">
        <v>24</v>
      </c>
      <c r="D37" s="122">
        <f>17604.02+15246.48+2157.84</f>
        <v>35008.339999999997</v>
      </c>
      <c r="E37" s="71"/>
      <c r="F37" s="44"/>
    </row>
    <row r="38" spans="1:10" s="61" customFormat="1" ht="16.2" x14ac:dyDescent="0.3">
      <c r="A38" s="13" t="s">
        <v>30</v>
      </c>
      <c r="B38" s="24"/>
      <c r="C38" s="60" t="s">
        <v>24</v>
      </c>
      <c r="D38" s="122">
        <f>B5</f>
        <v>1832882</v>
      </c>
      <c r="E38" s="71"/>
      <c r="F38" s="45"/>
    </row>
    <row r="39" spans="1:10" s="61" customFormat="1" ht="16.2" x14ac:dyDescent="0.3">
      <c r="A39" s="56" t="str">
        <f>A33</f>
        <v>итого расходы</v>
      </c>
      <c r="B39" s="57"/>
      <c r="C39" s="62" t="str">
        <f>C33</f>
        <v>руб</v>
      </c>
      <c r="D39" s="72"/>
      <c r="E39" s="73">
        <f>E33</f>
        <v>2088542.69</v>
      </c>
      <c r="F39" s="45"/>
    </row>
    <row r="40" spans="1:10" s="66" customFormat="1" ht="15.75" customHeight="1" thickBot="1" x14ac:dyDescent="0.35">
      <c r="A40" s="46" t="s">
        <v>14</v>
      </c>
      <c r="B40" s="33"/>
      <c r="C40" s="63" t="s">
        <v>24</v>
      </c>
      <c r="D40" s="74"/>
      <c r="E40" s="75">
        <f>E35+D36+D37+D38-E39</f>
        <v>-244741.34999999986</v>
      </c>
      <c r="F40" s="47"/>
      <c r="G40" s="64"/>
      <c r="H40" s="65"/>
      <c r="I40" s="65"/>
      <c r="J40" s="65"/>
    </row>
    <row r="41" spans="1:10" s="16" customFormat="1" x14ac:dyDescent="0.3">
      <c r="A41" s="128" t="s">
        <v>42</v>
      </c>
      <c r="B41" s="129"/>
      <c r="C41" s="129"/>
      <c r="D41" s="129"/>
      <c r="E41" s="130"/>
      <c r="F41" s="48"/>
      <c r="G41" s="5"/>
      <c r="H41" s="5"/>
      <c r="I41" s="4"/>
      <c r="J41" s="4"/>
    </row>
    <row r="42" spans="1:10" s="50" customFormat="1" x14ac:dyDescent="0.3">
      <c r="A42" s="36" t="s">
        <v>22</v>
      </c>
      <c r="B42" s="126" t="s">
        <v>35</v>
      </c>
      <c r="C42" s="126" t="s">
        <v>27</v>
      </c>
      <c r="D42" s="133"/>
      <c r="E42" s="134"/>
      <c r="F42" s="5"/>
      <c r="G42" s="5"/>
      <c r="H42" s="5"/>
      <c r="I42" s="4"/>
      <c r="J42" s="4"/>
    </row>
    <row r="43" spans="1:10" s="50" customFormat="1" ht="62.4" x14ac:dyDescent="0.3">
      <c r="A43" s="11"/>
      <c r="B43" s="127"/>
      <c r="C43" s="104" t="s">
        <v>36</v>
      </c>
      <c r="D43" s="104" t="s">
        <v>37</v>
      </c>
      <c r="E43" s="79" t="s">
        <v>31</v>
      </c>
      <c r="F43" s="5"/>
      <c r="G43" s="5"/>
      <c r="H43" s="5"/>
      <c r="I43" s="4"/>
      <c r="J43" s="4"/>
    </row>
    <row r="44" spans="1:10" s="16" customFormat="1" ht="15.75" customHeight="1" x14ac:dyDescent="0.3">
      <c r="A44" s="18" t="s">
        <v>43</v>
      </c>
      <c r="B44" s="68">
        <v>2205026</v>
      </c>
      <c r="C44" s="68">
        <v>2205011</v>
      </c>
      <c r="D44" s="68"/>
      <c r="E44" s="69"/>
      <c r="F44" s="49"/>
      <c r="G44" s="5"/>
      <c r="H44" s="5"/>
      <c r="I44" s="4"/>
      <c r="J44" s="4"/>
    </row>
    <row r="45" spans="1:10" s="16" customFormat="1" ht="15.75" customHeight="1" x14ac:dyDescent="0.3">
      <c r="A45" s="18" t="s">
        <v>44</v>
      </c>
      <c r="B45" s="68">
        <v>1058076</v>
      </c>
      <c r="C45" s="68">
        <v>1046939</v>
      </c>
      <c r="D45" s="68">
        <v>90687</v>
      </c>
      <c r="E45" s="69"/>
      <c r="F45" s="49"/>
      <c r="G45" s="5"/>
      <c r="H45" s="5"/>
      <c r="I45" s="4"/>
      <c r="J45" s="4"/>
    </row>
    <row r="46" spans="1:10" s="16" customFormat="1" ht="15.75" customHeight="1" x14ac:dyDescent="0.3">
      <c r="A46" s="18" t="s">
        <v>38</v>
      </c>
      <c r="B46" s="68">
        <v>237943</v>
      </c>
      <c r="C46" s="68">
        <v>230505</v>
      </c>
      <c r="D46" s="68">
        <v>10632</v>
      </c>
      <c r="E46" s="69"/>
      <c r="F46" s="49"/>
      <c r="G46" s="5"/>
      <c r="H46" s="5"/>
      <c r="I46" s="4"/>
      <c r="J46" s="4"/>
    </row>
    <row r="47" spans="1:10" s="16" customFormat="1" ht="15.75" customHeight="1" x14ac:dyDescent="0.3">
      <c r="A47" s="18" t="s">
        <v>39</v>
      </c>
      <c r="B47" s="68">
        <v>419375</v>
      </c>
      <c r="C47" s="68">
        <v>409284</v>
      </c>
      <c r="D47" s="68">
        <v>24651</v>
      </c>
      <c r="E47" s="69"/>
      <c r="F47" s="49"/>
      <c r="G47" s="5"/>
      <c r="H47" s="5"/>
      <c r="I47" s="4"/>
      <c r="J47" s="4"/>
    </row>
    <row r="48" spans="1:10" s="16" customFormat="1" ht="15.75" customHeight="1" x14ac:dyDescent="0.3">
      <c r="A48" s="18" t="s">
        <v>40</v>
      </c>
      <c r="B48" s="68">
        <v>900445</v>
      </c>
      <c r="C48" s="68">
        <v>800920</v>
      </c>
      <c r="D48" s="68">
        <v>100065</v>
      </c>
      <c r="E48" s="69">
        <v>411</v>
      </c>
      <c r="F48" s="49"/>
      <c r="G48" s="5"/>
      <c r="H48" s="5"/>
      <c r="I48" s="4"/>
      <c r="J48" s="4"/>
    </row>
    <row r="49" spans="1:10" s="16" customFormat="1" ht="15.75" customHeight="1" thickBot="1" x14ac:dyDescent="0.35">
      <c r="A49" s="105" t="s">
        <v>45</v>
      </c>
      <c r="B49" s="106">
        <v>452415</v>
      </c>
      <c r="C49" s="106">
        <v>452433</v>
      </c>
      <c r="D49" s="106"/>
      <c r="E49" s="107"/>
      <c r="F49" s="49"/>
      <c r="G49" s="5"/>
      <c r="H49" s="5"/>
      <c r="I49" s="4"/>
      <c r="J49" s="4"/>
    </row>
    <row r="50" spans="1:10" s="16" customFormat="1" ht="16.2" thickBot="1" x14ac:dyDescent="0.35">
      <c r="A50" s="29" t="s">
        <v>23</v>
      </c>
      <c r="B50" s="80">
        <f>SUM(B44:B49)</f>
        <v>5273280</v>
      </c>
      <c r="C50" s="80">
        <f>SUM(C44:C49)</f>
        <v>5145092</v>
      </c>
      <c r="D50" s="80">
        <f>SUM(D44:D49)</f>
        <v>226035</v>
      </c>
      <c r="E50" s="81">
        <f>SUM(E44:E48)</f>
        <v>411</v>
      </c>
      <c r="F50" s="43"/>
    </row>
    <row r="51" spans="1:10" s="59" customFormat="1" ht="15.75" customHeight="1" thickBot="1" x14ac:dyDescent="0.35">
      <c r="A51" s="108" t="s">
        <v>46</v>
      </c>
      <c r="B51" s="109"/>
      <c r="C51" s="109"/>
      <c r="D51" s="109">
        <f>B45+B46+B47+B48-C45-C46-C47-C48-D45-D46-D47-D48-E48-E45-E46-E47</f>
        <v>-98255</v>
      </c>
      <c r="E51" s="110"/>
      <c r="F51" s="116"/>
    </row>
    <row r="52" spans="1:10" s="120" customFormat="1" ht="16.2" x14ac:dyDescent="0.3">
      <c r="A52" s="124" t="s">
        <v>76</v>
      </c>
      <c r="B52" s="125"/>
      <c r="C52" s="125"/>
      <c r="D52" s="43" t="s">
        <v>41</v>
      </c>
      <c r="E52" s="97">
        <v>3490.3</v>
      </c>
      <c r="F52" s="117"/>
      <c r="G52" s="118"/>
      <c r="H52" s="119"/>
      <c r="I52" s="119"/>
    </row>
    <row r="53" spans="1:10" s="120" customFormat="1" ht="16.2" x14ac:dyDescent="0.3">
      <c r="A53" s="124" t="s">
        <v>77</v>
      </c>
      <c r="B53" s="125"/>
      <c r="C53" s="125"/>
      <c r="D53" s="43" t="s">
        <v>41</v>
      </c>
      <c r="E53" s="97">
        <v>3017.99</v>
      </c>
      <c r="F53" s="117"/>
      <c r="G53" s="118"/>
      <c r="H53" s="119"/>
      <c r="I53" s="119"/>
    </row>
    <row r="54" spans="1:10" s="120" customFormat="1" ht="16.2" x14ac:dyDescent="0.3">
      <c r="A54" s="114" t="s">
        <v>78</v>
      </c>
      <c r="B54" s="115"/>
      <c r="C54" s="115"/>
      <c r="D54" s="43" t="s">
        <v>41</v>
      </c>
      <c r="E54" s="97">
        <v>0</v>
      </c>
      <c r="F54" s="117"/>
      <c r="G54" s="118"/>
      <c r="H54" s="119"/>
      <c r="I54" s="119"/>
    </row>
    <row r="55" spans="1:10" s="120" customFormat="1" ht="16.2" x14ac:dyDescent="0.3">
      <c r="A55" s="98" t="s">
        <v>79</v>
      </c>
      <c r="B55" s="99"/>
      <c r="C55" s="99"/>
      <c r="D55" s="100" t="s">
        <v>41</v>
      </c>
      <c r="E55" s="101">
        <f>E53</f>
        <v>3017.99</v>
      </c>
      <c r="F55" s="117"/>
      <c r="G55" s="118"/>
      <c r="H55" s="119"/>
      <c r="I55" s="119"/>
    </row>
    <row r="56" spans="1:10" s="1" customFormat="1" x14ac:dyDescent="0.3">
      <c r="A56" s="15" t="s">
        <v>8</v>
      </c>
      <c r="B56" s="9"/>
      <c r="C56" s="9"/>
      <c r="D56" s="9"/>
      <c r="E56" s="9"/>
      <c r="F56" s="9"/>
      <c r="G56" s="16"/>
      <c r="H56" s="16"/>
    </row>
  </sheetData>
  <mergeCells count="6">
    <mergeCell ref="A52:C52"/>
    <mergeCell ref="A53:C53"/>
    <mergeCell ref="B42:B43"/>
    <mergeCell ref="A41:E41"/>
    <mergeCell ref="A34:C34"/>
    <mergeCell ref="C42:E42"/>
  </mergeCells>
  <pageMargins left="0.31496062992125984" right="0.31496062992125984" top="0.35433070866141736" bottom="0.35433070866141736" header="0.11811023622047245" footer="0.11811023622047245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2020-02-27T10:29:05Z</cp:lastPrinted>
  <dcterms:created xsi:type="dcterms:W3CDTF">2016-04-22T06:39:22Z</dcterms:created>
  <dcterms:modified xsi:type="dcterms:W3CDTF">2020-03-05T10:58:26Z</dcterms:modified>
</cp:coreProperties>
</file>