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D24" i="1" l="1"/>
  <c r="E24" i="1"/>
  <c r="D29" i="1" l="1"/>
  <c r="D28" i="1" l="1"/>
  <c r="B5" i="1" l="1"/>
  <c r="D43" i="1" l="1"/>
  <c r="D42" i="1"/>
  <c r="D14" i="1" l="1"/>
  <c r="E42" i="1" l="1"/>
  <c r="C42" i="1"/>
  <c r="B42" i="1"/>
  <c r="E17" i="1" l="1"/>
  <c r="D13" i="1" l="1"/>
  <c r="C31" i="1"/>
  <c r="A31" i="1"/>
  <c r="D15" i="1" l="1"/>
  <c r="D11" i="1"/>
  <c r="D17" i="1"/>
  <c r="E16" i="1"/>
  <c r="D12" i="1"/>
  <c r="D10" i="1"/>
  <c r="E8" i="1"/>
  <c r="D30" i="1"/>
  <c r="E9" i="1" l="1"/>
  <c r="E25" i="1" s="1"/>
  <c r="D25" i="1"/>
  <c r="E31" i="1" l="1"/>
  <c r="D32" i="1" s="1"/>
</calcChain>
</file>

<file path=xl/sharedStrings.xml><?xml version="1.0" encoding="utf-8"?>
<sst xmlns="http://schemas.openxmlformats.org/spreadsheetml/2006/main" count="86" uniqueCount="61">
  <si>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</si>
  <si>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</si>
  <si>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</si>
  <si>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</si>
  <si>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</si>
  <si>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</si>
  <si>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</si>
  <si>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</si>
  <si>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</si>
  <si>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</si>
  <si>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</si>
  <si>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</si>
  <si>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</si>
  <si>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</si>
  <si>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д.17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</si>
  <si>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</si>
  <si>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</si>
  <si>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</si>
  <si>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</si>
  <si>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</si>
  <si>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</si>
  <si>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</si>
  <si>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Площадь дома, м2</t>
  </si>
  <si>
    <t>Ресурсоснабжающая организация (РСО)</t>
  </si>
  <si>
    <t>руб</t>
  </si>
  <si>
    <t>ИТОГО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</si>
  <si>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</si>
  <si>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</si>
  <si>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</si>
  <si>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</si>
  <si>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</si>
  <si>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октябрь</t>
  </si>
  <si>
    <t>прочим потребит. и на производ. нужды</t>
  </si>
  <si>
    <t>*электроизмерительные работы</t>
  </si>
  <si>
    <t>июнь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</si>
  <si>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</si>
  <si>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</si>
  <si>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</si>
  <si>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</si>
  <si>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</si>
  <si>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</si>
  <si>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</si>
  <si>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</si>
  <si>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</si>
  <si>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</si>
  <si>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</si>
  <si>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</si>
  <si>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</si>
  <si>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</si>
  <si>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</si>
  <si>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</si>
  <si>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ремонт и обследование лифта</t>
  </si>
  <si>
    <t>май</t>
  </si>
  <si>
    <t>работы на общедомовой системе отопления кв.10</t>
  </si>
  <si>
    <t>ремонт мягкой кровли кв.106</t>
  </si>
  <si>
    <t>ремонт и восстановление межпанельных швов кв.16,34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</si>
  <si>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</si>
  <si>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</si>
  <si>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сентябрь</t>
  </si>
  <si>
    <t>ремонт и восстановление балконных козырьков кв.106</t>
  </si>
  <si>
    <t>работы на общедомовой системе электроснабжения 7 эт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</si>
</sst>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5" fillId="0" borderId="0" xfId="0" applyFont="1" applyFill="1"/>
    <xf numFmtId="0" fontId="4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/>
    <xf numFmtId="0" fontId="7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3" fillId="2" borderId="7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6" fillId="0" borderId="15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center" vertical="top" wrapText="1"/>
    </xf>
    <xf numFmtId="0" fontId="10" fillId="0" borderId="0" xfId="0" applyFont="1" applyFill="1"/>
    <xf numFmtId="0" fontId="11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13" fillId="0" borderId="0" xfId="0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1" fillId="0" borderId="0" xfId="0" applyFont="1" applyFill="1" applyBorder="1"/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 wrapText="1"/>
    </xf>
    <xf numFmtId="165" fontId="4" fillId="0" borderId="3" xfId="1" applyNumberFormat="1" applyFont="1" applyFill="1" applyBorder="1" applyAlignment="1">
      <alignment vertical="top" wrapText="1"/>
    </xf>
    <xf numFmtId="165" fontId="4" fillId="0" borderId="11" xfId="1" applyNumberFormat="1" applyFont="1" applyFill="1" applyBorder="1" applyAlignment="1">
      <alignment vertical="top" wrapText="1"/>
    </xf>
    <xf numFmtId="165" fontId="3" fillId="2" borderId="8" xfId="1" applyNumberFormat="1" applyFont="1" applyFill="1" applyBorder="1" applyAlignment="1">
      <alignment vertical="top" wrapText="1"/>
    </xf>
    <xf numFmtId="165" fontId="3" fillId="0" borderId="13" xfId="1" applyNumberFormat="1" applyFont="1" applyFill="1" applyBorder="1" applyAlignment="1">
      <alignment vertical="top"/>
    </xf>
    <xf numFmtId="165" fontId="3" fillId="0" borderId="14" xfId="1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1" applyNumberFormat="1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6" fillId="2" borderId="13" xfId="0" applyFont="1" applyFill="1" applyBorder="1" applyAlignment="1">
      <alignment horizontal="center" vertical="top" wrapText="1"/>
    </xf>
    <xf numFmtId="165" fontId="8" fillId="2" borderId="13" xfId="1" applyNumberFormat="1" applyFont="1" applyFill="1" applyBorder="1" applyAlignment="1">
      <alignment vertical="top" wrapText="1"/>
    </xf>
    <xf numFmtId="165" fontId="8" fillId="2" borderId="14" xfId="1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2" fontId="4" fillId="0" borderId="21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" fontId="4" fillId="0" borderId="4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1" fontId="3" fillId="2" borderId="13" xfId="0" applyNumberFormat="1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vertical="top" wrapText="1"/>
    </xf>
    <xf numFmtId="165" fontId="3" fillId="2" borderId="14" xfId="1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165" fontId="6" fillId="0" borderId="21" xfId="1" applyNumberFormat="1" applyFont="1" applyFill="1" applyBorder="1" applyAlignment="1">
      <alignment vertical="top"/>
    </xf>
    <xf numFmtId="165" fontId="6" fillId="0" borderId="22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165" fontId="4" fillId="0" borderId="5" xfId="1" applyNumberFormat="1" applyFont="1" applyFill="1" applyBorder="1" applyAlignment="1">
      <alignment vertical="top" wrapText="1"/>
    </xf>
    <xf numFmtId="165" fontId="6" fillId="0" borderId="16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vertical="top" wrapText="1"/>
    </xf>
    <xf numFmtId="165" fontId="4" fillId="0" borderId="4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165" fontId="4" fillId="0" borderId="22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165" fontId="3" fillId="0" borderId="0" xfId="1" applyNumberFormat="1" applyFont="1" applyFill="1" applyAlignment="1">
      <alignment horizontal="right" vertical="top" wrapText="1"/>
    </xf>
    <xf numFmtId="165" fontId="6" fillId="0" borderId="17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22" zoomScale="75" zoomScaleNormal="75" workbookViewId="0">
      <selection activeCell="F35" sqref="F35:F44"/>
    </sheetView>
  </sheetViews>
  <sheetFormatPr defaultRowHeight="15.6" x14ac:dyDescent="0.3"/>
  <cols>
    <col min="1" max="1" width="83" style="5" customWidth="1"/>
    <col min="2" max="3" width="13.5546875" style="5" customWidth="1"/>
    <col min="4" max="4" width="14.33203125" style="5" customWidth="1"/>
    <col min="5" max="5" width="14.88671875" style="5" customWidth="1"/>
    <col min="6" max="6" width="9.6640625" style="21" customWidth="1"/>
    <col min="7" max="7" width="9.109375" style="4"/>
  </cols>
  <sheetData>
    <row r="1" spans="1:10" s="2" customFormat="1" ht="31.2" x14ac:dyDescent="0.3">
      <c r="A1" s="38" t="s">
        <v>10</v>
      </c>
      <c r="B1" s="5"/>
      <c r="C1" s="5">
        <v>2019</v>
      </c>
      <c r="D1" s="39" t="s">
        <v>18</v>
      </c>
      <c r="E1" s="39">
        <v>12</v>
      </c>
      <c r="F1" s="21"/>
      <c r="G1" s="4"/>
    </row>
    <row r="2" spans="1:10" s="2" customFormat="1" x14ac:dyDescent="0.3">
      <c r="A2" s="40" t="s">
        <v>14</v>
      </c>
      <c r="B2" s="5"/>
      <c r="C2" s="5"/>
      <c r="D2" s="5"/>
      <c r="E2" s="5"/>
      <c r="F2" s="21"/>
      <c r="G2" s="4"/>
    </row>
    <row r="3" spans="1:10" s="2" customFormat="1" x14ac:dyDescent="0.3">
      <c r="A3" s="5" t="s">
        <v>22</v>
      </c>
      <c r="B3" s="5">
        <v>3699</v>
      </c>
      <c r="C3" s="5"/>
      <c r="D3" s="5"/>
      <c r="E3" s="5"/>
      <c r="F3" s="21"/>
      <c r="G3" s="4"/>
    </row>
    <row r="4" spans="1:10" s="2" customFormat="1" x14ac:dyDescent="0.3">
      <c r="A4" s="5" t="s">
        <v>0</v>
      </c>
      <c r="B4" s="5">
        <v>19.55</v>
      </c>
      <c r="C4" s="5">
        <v>19.600000000000001</v>
      </c>
      <c r="D4" s="5"/>
      <c r="E4" s="5"/>
      <c r="F4" s="21"/>
      <c r="G4" s="4"/>
    </row>
    <row r="5" spans="1:10" s="2" customFormat="1" x14ac:dyDescent="0.3">
      <c r="A5" s="5" t="s">
        <v>19</v>
      </c>
      <c r="B5" s="112">
        <f>B4*6*B3+B3*(E1-6)*C4</f>
        <v>868895.10000000009</v>
      </c>
      <c r="C5" s="41"/>
      <c r="D5" s="41"/>
      <c r="E5" s="5"/>
      <c r="F5" s="41"/>
      <c r="G5" s="5"/>
    </row>
    <row r="6" spans="1:10" s="2" customFormat="1" ht="16.2" thickBot="1" x14ac:dyDescent="0.35">
      <c r="A6" s="5" t="s">
        <v>1</v>
      </c>
      <c r="B6" s="5">
        <v>101.77</v>
      </c>
      <c r="C6" s="5"/>
      <c r="D6" s="5"/>
      <c r="E6" s="5"/>
      <c r="F6" s="41"/>
      <c r="G6" s="4"/>
    </row>
    <row r="7" spans="1:10" s="3" customFormat="1" ht="66" customHeight="1" x14ac:dyDescent="0.3">
      <c r="A7" s="6" t="s">
        <v>2</v>
      </c>
      <c r="B7" s="8" t="s">
        <v>11</v>
      </c>
      <c r="C7" s="8" t="s">
        <v>16</v>
      </c>
      <c r="D7" s="8" t="s">
        <v>20</v>
      </c>
      <c r="E7" s="7" t="s">
        <v>17</v>
      </c>
      <c r="F7" s="9"/>
      <c r="G7" s="22"/>
    </row>
    <row r="8" spans="1:10" s="2" customFormat="1" ht="15.75" customHeight="1" x14ac:dyDescent="0.3">
      <c r="A8" s="10" t="s">
        <v>3</v>
      </c>
      <c r="B8" s="13" t="s">
        <v>12</v>
      </c>
      <c r="C8" s="99" t="s">
        <v>21</v>
      </c>
      <c r="D8" s="11">
        <v>1.02</v>
      </c>
      <c r="E8" s="66">
        <f>D8*B3*E1</f>
        <v>45275.76</v>
      </c>
      <c r="F8" s="21"/>
      <c r="G8" s="4"/>
    </row>
    <row r="9" spans="1:10" s="2" customFormat="1" ht="46.8" x14ac:dyDescent="0.3">
      <c r="A9" s="10" t="s">
        <v>4</v>
      </c>
      <c r="B9" s="13" t="s">
        <v>12</v>
      </c>
      <c r="C9" s="99" t="s">
        <v>21</v>
      </c>
      <c r="D9" s="11">
        <f>5.4+D10+D11+D12+D13+D14+0.02</f>
        <v>6.9540857889519687</v>
      </c>
      <c r="E9" s="66">
        <f>D9*E1*B3</f>
        <v>308677.96000000002</v>
      </c>
      <c r="F9" s="21"/>
      <c r="G9" s="4"/>
    </row>
    <row r="10" spans="1:10" s="2" customFormat="1" ht="15.75" customHeight="1" x14ac:dyDescent="0.3">
      <c r="A10" s="12" t="s">
        <v>5</v>
      </c>
      <c r="B10" s="13"/>
      <c r="C10" s="99" t="s">
        <v>21</v>
      </c>
      <c r="D10" s="11">
        <f>E10/E1/B3</f>
        <v>0.19870235198702352</v>
      </c>
      <c r="E10" s="66">
        <v>8820</v>
      </c>
      <c r="F10" s="21"/>
      <c r="G10" s="4"/>
    </row>
    <row r="11" spans="1:10" s="2" customFormat="1" ht="15.75" customHeight="1" x14ac:dyDescent="0.3">
      <c r="A11" s="12" t="s">
        <v>6</v>
      </c>
      <c r="B11" s="13"/>
      <c r="C11" s="99" t="s">
        <v>21</v>
      </c>
      <c r="D11" s="11">
        <f>E11/E1/B3</f>
        <v>0.26522934126340453</v>
      </c>
      <c r="E11" s="66">
        <v>11773</v>
      </c>
      <c r="F11" s="21"/>
      <c r="G11" s="4"/>
    </row>
    <row r="12" spans="1:10" s="2" customFormat="1" ht="15.75" customHeight="1" x14ac:dyDescent="0.3">
      <c r="A12" s="12" t="s">
        <v>7</v>
      </c>
      <c r="B12" s="13"/>
      <c r="C12" s="99" t="s">
        <v>21</v>
      </c>
      <c r="D12" s="11">
        <f>E12/B3/E1</f>
        <v>1.0495629449400738</v>
      </c>
      <c r="E12" s="66">
        <v>46588</v>
      </c>
      <c r="F12" s="21"/>
      <c r="G12" s="4"/>
    </row>
    <row r="13" spans="1:10" s="2" customFormat="1" ht="15.75" customHeight="1" x14ac:dyDescent="0.3">
      <c r="A13" s="12" t="s">
        <v>33</v>
      </c>
      <c r="B13" s="13"/>
      <c r="C13" s="99" t="s">
        <v>21</v>
      </c>
      <c r="D13" s="11">
        <f>E13/E1/B3</f>
        <v>0</v>
      </c>
      <c r="E13" s="66"/>
      <c r="F13" s="21"/>
      <c r="G13" s="14"/>
    </row>
    <row r="14" spans="1:10" s="109" customFormat="1" x14ac:dyDescent="0.3">
      <c r="A14" s="12" t="s">
        <v>56</v>
      </c>
      <c r="B14" s="81"/>
      <c r="C14" s="107" t="s">
        <v>24</v>
      </c>
      <c r="D14" s="11">
        <f>E14/B3/E1</f>
        <v>2.0591150761467062E-2</v>
      </c>
      <c r="E14" s="66">
        <v>914</v>
      </c>
      <c r="F14" s="20"/>
      <c r="G14" s="20"/>
      <c r="H14" s="48"/>
      <c r="I14" s="108"/>
      <c r="J14" s="108"/>
    </row>
    <row r="15" spans="1:10" s="2" customFormat="1" ht="46.8" x14ac:dyDescent="0.3">
      <c r="A15" s="10" t="s">
        <v>57</v>
      </c>
      <c r="B15" s="13" t="s">
        <v>12</v>
      </c>
      <c r="C15" s="99" t="s">
        <v>21</v>
      </c>
      <c r="D15" s="11">
        <f>E15/E1/B3</f>
        <v>6.4801297648012977</v>
      </c>
      <c r="E15" s="66">
        <f>7050*3.4*E1</f>
        <v>287640</v>
      </c>
      <c r="F15" s="21"/>
      <c r="G15" s="4"/>
    </row>
    <row r="16" spans="1:10" s="2" customFormat="1" ht="31.8" thickBot="1" x14ac:dyDescent="0.35">
      <c r="A16" s="15" t="s">
        <v>48</v>
      </c>
      <c r="B16" s="16" t="s">
        <v>12</v>
      </c>
      <c r="C16" s="28" t="s">
        <v>21</v>
      </c>
      <c r="D16" s="18">
        <v>0.49</v>
      </c>
      <c r="E16" s="67">
        <f>D16*E1*B3</f>
        <v>21750.12</v>
      </c>
      <c r="F16" s="21"/>
      <c r="G16" s="4"/>
    </row>
    <row r="17" spans="1:10" s="2" customFormat="1" x14ac:dyDescent="0.3">
      <c r="A17" s="34" t="s">
        <v>49</v>
      </c>
      <c r="B17" s="35"/>
      <c r="C17" s="35"/>
      <c r="D17" s="36">
        <f>E17/E1/B3</f>
        <v>1.1316734252500675</v>
      </c>
      <c r="E17" s="68">
        <f>E18+E19+E20+E21+E22+E23</f>
        <v>50232.719999999994</v>
      </c>
      <c r="F17" s="21"/>
      <c r="G17" s="4"/>
    </row>
    <row r="18" spans="1:10" s="2" customFormat="1" ht="15.75" customHeight="1" x14ac:dyDescent="0.3">
      <c r="A18" s="10" t="s">
        <v>51</v>
      </c>
      <c r="B18" s="13" t="s">
        <v>52</v>
      </c>
      <c r="C18" s="110" t="s">
        <v>24</v>
      </c>
      <c r="D18" s="17"/>
      <c r="E18" s="66">
        <v>12000</v>
      </c>
      <c r="F18" s="21"/>
      <c r="G18" s="4"/>
    </row>
    <row r="19" spans="1:10" s="33" customFormat="1" x14ac:dyDescent="0.3">
      <c r="A19" s="10" t="s">
        <v>53</v>
      </c>
      <c r="B19" s="13" t="s">
        <v>34</v>
      </c>
      <c r="C19" s="110" t="s">
        <v>24</v>
      </c>
      <c r="D19" s="17"/>
      <c r="E19" s="66">
        <v>4353.12</v>
      </c>
      <c r="F19" s="21"/>
      <c r="G19" s="4"/>
    </row>
    <row r="20" spans="1:10" s="33" customFormat="1" x14ac:dyDescent="0.3">
      <c r="A20" s="10" t="s">
        <v>54</v>
      </c>
      <c r="B20" s="13" t="s">
        <v>34</v>
      </c>
      <c r="C20" s="110" t="s">
        <v>21</v>
      </c>
      <c r="D20" s="17"/>
      <c r="E20" s="66">
        <v>15240.89</v>
      </c>
      <c r="F20" s="21"/>
      <c r="G20" s="4"/>
    </row>
    <row r="21" spans="1:10" s="33" customFormat="1" x14ac:dyDescent="0.3">
      <c r="A21" s="10" t="s">
        <v>55</v>
      </c>
      <c r="B21" s="13" t="s">
        <v>34</v>
      </c>
      <c r="C21" s="110" t="s">
        <v>21</v>
      </c>
      <c r="D21" s="17"/>
      <c r="E21" s="66">
        <v>10440</v>
      </c>
      <c r="F21" s="21"/>
      <c r="G21" s="4"/>
    </row>
    <row r="22" spans="1:10" s="33" customFormat="1" x14ac:dyDescent="0.3">
      <c r="A22" s="10" t="s">
        <v>60</v>
      </c>
      <c r="B22" s="13" t="s">
        <v>58</v>
      </c>
      <c r="C22" s="110" t="s">
        <v>21</v>
      </c>
      <c r="D22" s="17"/>
      <c r="E22" s="66">
        <v>848.71</v>
      </c>
      <c r="F22" s="21"/>
      <c r="G22" s="4"/>
    </row>
    <row r="23" spans="1:10" s="33" customFormat="1" ht="15.75" customHeight="1" thickBot="1" x14ac:dyDescent="0.35">
      <c r="A23" s="85" t="s">
        <v>59</v>
      </c>
      <c r="B23" s="86" t="s">
        <v>31</v>
      </c>
      <c r="C23" s="29" t="s">
        <v>24</v>
      </c>
      <c r="D23" s="87"/>
      <c r="E23" s="100">
        <v>7350</v>
      </c>
      <c r="F23" s="21"/>
      <c r="G23" s="83"/>
    </row>
    <row r="24" spans="1:10" s="26" customFormat="1" ht="15.75" customHeight="1" thickBot="1" x14ac:dyDescent="0.35">
      <c r="A24" s="88" t="s">
        <v>50</v>
      </c>
      <c r="B24" s="82"/>
      <c r="C24" s="82" t="s">
        <v>24</v>
      </c>
      <c r="D24" s="84">
        <f>E24/E1/B3</f>
        <v>1.8833581148058007</v>
      </c>
      <c r="E24" s="106">
        <f>D42+D43</f>
        <v>83598.499999999884</v>
      </c>
      <c r="F24" s="31"/>
      <c r="G24" s="32"/>
      <c r="H24" s="25"/>
      <c r="I24" s="25"/>
      <c r="J24" s="25"/>
    </row>
    <row r="25" spans="1:10" s="2" customFormat="1" ht="16.2" thickBot="1" x14ac:dyDescent="0.35">
      <c r="A25" s="91" t="s">
        <v>8</v>
      </c>
      <c r="B25" s="92"/>
      <c r="C25" s="93" t="s">
        <v>24</v>
      </c>
      <c r="D25" s="94">
        <f>D8+D9+D15+D16+D17+D24</f>
        <v>17.959247093809136</v>
      </c>
      <c r="E25" s="95">
        <f>E8+E9+E15+E16+E17+E24</f>
        <v>797175.05999999982</v>
      </c>
      <c r="F25" s="42"/>
      <c r="G25" s="23"/>
    </row>
    <row r="26" spans="1:10" s="26" customFormat="1" ht="16.2" thickBot="1" x14ac:dyDescent="0.35">
      <c r="A26" s="120" t="s">
        <v>26</v>
      </c>
      <c r="B26" s="121"/>
      <c r="C26" s="121"/>
      <c r="D26" s="50" t="s">
        <v>28</v>
      </c>
      <c r="E26" s="51" t="s">
        <v>29</v>
      </c>
      <c r="F26" s="31"/>
      <c r="G26" s="52"/>
      <c r="H26" s="53"/>
      <c r="I26" s="25"/>
      <c r="J26" s="25"/>
    </row>
    <row r="27" spans="1:10" s="56" customFormat="1" ht="15.75" customHeight="1" x14ac:dyDescent="0.3">
      <c r="A27" s="43" t="s">
        <v>47</v>
      </c>
      <c r="B27" s="30"/>
      <c r="C27" s="54" t="s">
        <v>21</v>
      </c>
      <c r="D27" s="101"/>
      <c r="E27" s="113">
        <v>-24169</v>
      </c>
      <c r="F27" s="44"/>
      <c r="G27" s="55"/>
    </row>
    <row r="28" spans="1:10" s="56" customFormat="1" x14ac:dyDescent="0.3">
      <c r="A28" s="12" t="s">
        <v>13</v>
      </c>
      <c r="B28" s="27"/>
      <c r="C28" s="57" t="s">
        <v>21</v>
      </c>
      <c r="D28" s="114">
        <f>14647/12*E1</f>
        <v>14647</v>
      </c>
      <c r="E28" s="65"/>
      <c r="F28" s="44"/>
      <c r="G28" s="55"/>
    </row>
    <row r="29" spans="1:10" s="56" customFormat="1" ht="15.75" customHeight="1" x14ac:dyDescent="0.3">
      <c r="A29" s="12" t="s">
        <v>35</v>
      </c>
      <c r="B29" s="27"/>
      <c r="C29" s="57" t="s">
        <v>21</v>
      </c>
      <c r="D29" s="114">
        <f>3645.22+2175.07+2231.62</f>
        <v>8051.91</v>
      </c>
      <c r="E29" s="65"/>
      <c r="F29" s="45"/>
      <c r="G29" s="55"/>
    </row>
    <row r="30" spans="1:10" s="59" customFormat="1" ht="16.2" x14ac:dyDescent="0.3">
      <c r="A30" s="12" t="s">
        <v>30</v>
      </c>
      <c r="B30" s="27"/>
      <c r="C30" s="57" t="s">
        <v>21</v>
      </c>
      <c r="D30" s="114">
        <f>B5</f>
        <v>868895.10000000009</v>
      </c>
      <c r="E30" s="65"/>
      <c r="F30" s="46"/>
      <c r="G30" s="58"/>
    </row>
    <row r="31" spans="1:10" s="59" customFormat="1" ht="16.8" thickBot="1" x14ac:dyDescent="0.35">
      <c r="A31" s="89" t="str">
        <f>A25</f>
        <v>итого расходы</v>
      </c>
      <c r="B31" s="71"/>
      <c r="C31" s="72" t="str">
        <f t="shared" ref="C31:E31" si="0">C25</f>
        <v>руб</v>
      </c>
      <c r="D31" s="73"/>
      <c r="E31" s="90">
        <f t="shared" si="0"/>
        <v>797175.05999999982</v>
      </c>
      <c r="F31" s="46"/>
      <c r="G31" s="58"/>
    </row>
    <row r="32" spans="1:10" s="62" customFormat="1" ht="15.75" customHeight="1" thickBot="1" x14ac:dyDescent="0.35">
      <c r="A32" s="74" t="s">
        <v>15</v>
      </c>
      <c r="B32" s="75"/>
      <c r="C32" s="76" t="s">
        <v>21</v>
      </c>
      <c r="D32" s="77">
        <f>E27+D28+D29+D30-E31</f>
        <v>70249.950000000303</v>
      </c>
      <c r="E32" s="78"/>
      <c r="F32" s="47"/>
      <c r="G32" s="60"/>
      <c r="H32" s="61"/>
      <c r="I32" s="61"/>
      <c r="J32" s="61"/>
    </row>
    <row r="33" spans="1:10" s="2" customFormat="1" x14ac:dyDescent="0.3">
      <c r="A33" s="117" t="s">
        <v>43</v>
      </c>
      <c r="B33" s="118"/>
      <c r="C33" s="118"/>
      <c r="D33" s="118"/>
      <c r="E33" s="119"/>
      <c r="F33" s="48"/>
      <c r="G33" s="21"/>
      <c r="H33" s="21"/>
      <c r="I33" s="14"/>
      <c r="J33" s="14"/>
    </row>
    <row r="34" spans="1:10" s="33" customFormat="1" x14ac:dyDescent="0.3">
      <c r="A34" s="37" t="s">
        <v>23</v>
      </c>
      <c r="B34" s="115" t="s">
        <v>36</v>
      </c>
      <c r="C34" s="115" t="s">
        <v>27</v>
      </c>
      <c r="D34" s="122"/>
      <c r="E34" s="123"/>
      <c r="F34" s="21"/>
      <c r="G34" s="21"/>
      <c r="H34" s="21"/>
      <c r="I34" s="14"/>
      <c r="J34" s="14"/>
    </row>
    <row r="35" spans="1:10" s="33" customFormat="1" ht="62.4" x14ac:dyDescent="0.3">
      <c r="A35" s="10"/>
      <c r="B35" s="116"/>
      <c r="C35" s="102" t="s">
        <v>37</v>
      </c>
      <c r="D35" s="102" t="s">
        <v>38</v>
      </c>
      <c r="E35" s="79" t="s">
        <v>32</v>
      </c>
      <c r="F35" s="21"/>
      <c r="G35" s="21"/>
      <c r="H35" s="21"/>
      <c r="I35" s="14"/>
      <c r="J35" s="14"/>
    </row>
    <row r="36" spans="1:10" s="2" customFormat="1" ht="15.75" customHeight="1" x14ac:dyDescent="0.3">
      <c r="A36" s="24" t="s">
        <v>44</v>
      </c>
      <c r="B36" s="63">
        <v>815731.8</v>
      </c>
      <c r="C36" s="63">
        <v>815713.6</v>
      </c>
      <c r="D36" s="63"/>
      <c r="E36" s="64"/>
      <c r="F36" s="49"/>
      <c r="G36" s="21"/>
      <c r="H36" s="21"/>
      <c r="I36" s="14"/>
      <c r="J36" s="14"/>
    </row>
    <row r="37" spans="1:10" s="2" customFormat="1" ht="15.75" customHeight="1" x14ac:dyDescent="0.3">
      <c r="A37" s="24" t="s">
        <v>45</v>
      </c>
      <c r="B37" s="63">
        <v>444972.9</v>
      </c>
      <c r="C37" s="63">
        <v>417028.4</v>
      </c>
      <c r="D37" s="63">
        <v>39203</v>
      </c>
      <c r="E37" s="64"/>
      <c r="F37" s="49"/>
      <c r="G37" s="21"/>
      <c r="H37" s="21"/>
      <c r="I37" s="14"/>
      <c r="J37" s="14"/>
    </row>
    <row r="38" spans="1:10" s="2" customFormat="1" ht="15.75" customHeight="1" x14ac:dyDescent="0.3">
      <c r="A38" s="24" t="s">
        <v>39</v>
      </c>
      <c r="B38" s="63">
        <v>111142</v>
      </c>
      <c r="C38" s="63">
        <v>106948</v>
      </c>
      <c r="D38" s="63">
        <v>5152</v>
      </c>
      <c r="E38" s="64"/>
      <c r="F38" s="49"/>
      <c r="G38" s="21"/>
      <c r="H38" s="21"/>
      <c r="I38" s="14"/>
      <c r="J38" s="14"/>
    </row>
    <row r="39" spans="1:10" s="2" customFormat="1" ht="15.75" customHeight="1" x14ac:dyDescent="0.3">
      <c r="A39" s="24" t="s">
        <v>40</v>
      </c>
      <c r="B39" s="63">
        <v>196402</v>
      </c>
      <c r="C39" s="63">
        <v>187238</v>
      </c>
      <c r="D39" s="63">
        <v>11946</v>
      </c>
      <c r="E39" s="64"/>
      <c r="F39" s="49"/>
      <c r="G39" s="21"/>
      <c r="H39" s="21"/>
      <c r="I39" s="14"/>
      <c r="J39" s="14"/>
    </row>
    <row r="40" spans="1:10" s="2" customFormat="1" ht="15.75" customHeight="1" x14ac:dyDescent="0.3">
      <c r="A40" s="24" t="s">
        <v>41</v>
      </c>
      <c r="B40" s="63">
        <v>403108</v>
      </c>
      <c r="C40" s="63">
        <v>360812</v>
      </c>
      <c r="D40" s="63">
        <v>43955</v>
      </c>
      <c r="E40" s="64"/>
      <c r="F40" s="49"/>
      <c r="G40" s="21"/>
      <c r="H40" s="21"/>
      <c r="I40" s="14"/>
      <c r="J40" s="14"/>
    </row>
    <row r="41" spans="1:10" s="2" customFormat="1" ht="15.75" customHeight="1" thickBot="1" x14ac:dyDescent="0.35">
      <c r="A41" s="103" t="s">
        <v>46</v>
      </c>
      <c r="B41" s="104">
        <v>243662</v>
      </c>
      <c r="C41" s="104">
        <v>243645</v>
      </c>
      <c r="D41" s="104"/>
      <c r="E41" s="105"/>
      <c r="F41" s="49"/>
      <c r="G41" s="21"/>
      <c r="H41" s="21"/>
      <c r="I41" s="14"/>
      <c r="J41" s="14"/>
    </row>
    <row r="42" spans="1:10" s="2" customFormat="1" ht="16.2" thickBot="1" x14ac:dyDescent="0.35">
      <c r="A42" s="19" t="s">
        <v>25</v>
      </c>
      <c r="B42" s="69">
        <f>SUM(B36:B41)</f>
        <v>2215018.7000000002</v>
      </c>
      <c r="C42" s="69">
        <f>SUM(C36:C41)</f>
        <v>2131385</v>
      </c>
      <c r="D42" s="69">
        <f>SUM(D36:D41)</f>
        <v>100256</v>
      </c>
      <c r="E42" s="70">
        <f>SUM(E36:E40)</f>
        <v>0</v>
      </c>
      <c r="F42" s="80"/>
    </row>
    <row r="43" spans="1:10" s="56" customFormat="1" ht="15.75" customHeight="1" thickBot="1" x14ac:dyDescent="0.35">
      <c r="A43" s="96" t="s">
        <v>42</v>
      </c>
      <c r="B43" s="97"/>
      <c r="C43" s="97"/>
      <c r="D43" s="97">
        <f>B37+B38+B39+B40-C37-C38-C39-C40-D37-D38-D39-D40-E40</f>
        <v>-16657.500000000116</v>
      </c>
      <c r="E43" s="98"/>
      <c r="F43" s="111"/>
    </row>
    <row r="44" spans="1:10" s="1" customFormat="1" x14ac:dyDescent="0.3">
      <c r="A44" s="20" t="s">
        <v>9</v>
      </c>
      <c r="B44" s="5"/>
      <c r="C44" s="5"/>
      <c r="D44" s="5"/>
      <c r="E44" s="5"/>
      <c r="F44" s="5"/>
      <c r="G44" s="2"/>
      <c r="H44" s="2"/>
    </row>
  </sheetData>
  <mergeCells count="4">
    <mergeCell ref="B34:B35"/>
    <mergeCell ref="A33:E33"/>
    <mergeCell ref="A26:C26"/>
    <mergeCell ref="C34:E34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2020-02-19T11:36:14Z</cp:lastPrinted>
  <dcterms:created xsi:type="dcterms:W3CDTF">2016-04-22T06:39:22Z</dcterms:created>
  <dcterms:modified xsi:type="dcterms:W3CDTF">2020-03-05T10:51:28Z</dcterms:modified>
</cp:coreProperties>
</file>